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\Documents\Sands\Strata\Budget\2023\BOD Presentation\"/>
    </mc:Choice>
  </mc:AlternateContent>
  <xr:revisionPtr revIDLastSave="0" documentId="13_ncr:1_{F1BF5CCB-E1A6-4AB6-83F1-FDB8E4FA3A1E}" xr6:coauthVersionLast="47" xr6:coauthVersionMax="47" xr10:uidLastSave="{00000000-0000-0000-0000-000000000000}"/>
  <bookViews>
    <workbookView xWindow="-28920" yWindow="-120" windowWidth="29040" windowHeight="15840" activeTab="6" xr2:uid="{F832CE74-E931-4A0C-BD8A-8909EF1E37AD}"/>
  </bookViews>
  <sheets>
    <sheet name="2023Bud1" sheetId="1" r:id="rId1"/>
    <sheet name="2023Bud2" sheetId="30" r:id="rId2"/>
    <sheet name="Payroll" sheetId="32" r:id="rId3"/>
    <sheet name="2022CAPEX" sheetId="9" r:id="rId4"/>
    <sheet name="2022MAJOR" sheetId="10" r:id="rId5"/>
    <sheet name="2022FLOW" sheetId="8" r:id="rId6"/>
    <sheet name="2023CAPEX" sheetId="12" r:id="rId7"/>
    <sheet name="2023MAJOR" sheetId="29" r:id="rId8"/>
    <sheet name="2023FLOW" sheetId="11" r:id="rId9"/>
    <sheet name="END" sheetId="14" r:id="rId10"/>
  </sheets>
  <definedNames>
    <definedName name="_xlnm.Print_Area" localSheetId="3">'2022CAPEX'!$A$1:$N$48</definedName>
    <definedName name="_xlnm.Print_Area" localSheetId="4">'2022MAJOR'!$A$1:$N$35</definedName>
    <definedName name="_xlnm.Print_Area" localSheetId="0">'2023Bud1'!$DB$1:$JT$206</definedName>
    <definedName name="_xlnm.Print_Area" localSheetId="1">'2023Bud2'!$A$1:$P$204</definedName>
    <definedName name="_xlnm.Print_Area" localSheetId="6">'2023CAPEX'!$A$1:$N$55</definedName>
    <definedName name="_xlnm.Print_Area" localSheetId="7">'2023MAJOR'!$A$1:$N$16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" i="11" l="1"/>
  <c r="M17" i="11"/>
  <c r="N24" i="11"/>
  <c r="JQ197" i="1" l="1"/>
  <c r="JO197" i="1"/>
  <c r="JN197" i="1"/>
  <c r="JQ192" i="1"/>
  <c r="JN192" i="1"/>
  <c r="JO192" i="1" s="1"/>
  <c r="JQ188" i="1"/>
  <c r="JN188" i="1"/>
  <c r="JQ187" i="1"/>
  <c r="JN187" i="1"/>
  <c r="JQ186" i="1"/>
  <c r="JN186" i="1"/>
  <c r="JQ185" i="1"/>
  <c r="JN185" i="1"/>
  <c r="JQ184" i="1"/>
  <c r="JN184" i="1"/>
  <c r="JQ173" i="1"/>
  <c r="JN173" i="1"/>
  <c r="JQ172" i="1"/>
  <c r="JN172" i="1"/>
  <c r="JQ171" i="1"/>
  <c r="JN171" i="1"/>
  <c r="JQ170" i="1"/>
  <c r="JN170" i="1"/>
  <c r="JQ169" i="1"/>
  <c r="JN169" i="1"/>
  <c r="JQ168" i="1"/>
  <c r="JN168" i="1"/>
  <c r="JQ167" i="1"/>
  <c r="JN167" i="1"/>
  <c r="JQ166" i="1"/>
  <c r="JN166" i="1"/>
  <c r="JQ165" i="1"/>
  <c r="JN165" i="1"/>
  <c r="JQ164" i="1"/>
  <c r="JN164" i="1"/>
  <c r="JQ177" i="1"/>
  <c r="JN177" i="1"/>
  <c r="JO177" i="1" s="1"/>
  <c r="JQ157" i="1"/>
  <c r="JN157" i="1"/>
  <c r="JO157" i="1" s="1"/>
  <c r="JQ154" i="1"/>
  <c r="JN154" i="1"/>
  <c r="JQ153" i="1"/>
  <c r="JN153" i="1"/>
  <c r="JQ152" i="1"/>
  <c r="JN152" i="1"/>
  <c r="JQ151" i="1"/>
  <c r="JN151" i="1"/>
  <c r="JQ150" i="1"/>
  <c r="JN150" i="1"/>
  <c r="JQ149" i="1"/>
  <c r="JN149" i="1"/>
  <c r="JQ148" i="1"/>
  <c r="JN148" i="1"/>
  <c r="JQ147" i="1"/>
  <c r="JN147" i="1"/>
  <c r="JQ146" i="1"/>
  <c r="JN146" i="1"/>
  <c r="JD50" i="1" l="1"/>
  <c r="JD65" i="1" s="1"/>
  <c r="JD104" i="1" s="1"/>
  <c r="JD121" i="1" s="1"/>
  <c r="JD144" i="1" s="1"/>
  <c r="JQ136" i="1"/>
  <c r="JN136" i="1"/>
  <c r="JQ135" i="1"/>
  <c r="JN135" i="1"/>
  <c r="JQ134" i="1"/>
  <c r="JN134" i="1"/>
  <c r="JQ133" i="1"/>
  <c r="JN133" i="1"/>
  <c r="JQ132" i="1"/>
  <c r="JN132" i="1"/>
  <c r="JQ131" i="1"/>
  <c r="JN131" i="1"/>
  <c r="JQ130" i="1"/>
  <c r="JN130" i="1"/>
  <c r="JQ129" i="1"/>
  <c r="JN129" i="1"/>
  <c r="JQ128" i="1"/>
  <c r="JN128" i="1"/>
  <c r="JQ127" i="1"/>
  <c r="JN127" i="1"/>
  <c r="JQ126" i="1"/>
  <c r="JN126" i="1"/>
  <c r="JQ125" i="1"/>
  <c r="JN125" i="1"/>
  <c r="JQ124" i="1"/>
  <c r="JN124" i="1"/>
  <c r="JQ123" i="1"/>
  <c r="JN123" i="1"/>
  <c r="JQ139" i="1"/>
  <c r="JO139" i="1"/>
  <c r="JN139" i="1"/>
  <c r="JQ116" i="1"/>
  <c r="JN116" i="1"/>
  <c r="JO116" i="1" s="1"/>
  <c r="JQ114" i="1"/>
  <c r="JN114" i="1"/>
  <c r="JQ113" i="1"/>
  <c r="JN113" i="1"/>
  <c r="JQ112" i="1"/>
  <c r="JO112" i="1"/>
  <c r="JN112" i="1"/>
  <c r="JQ111" i="1"/>
  <c r="JN111" i="1"/>
  <c r="JO111" i="1" s="1"/>
  <c r="JQ110" i="1"/>
  <c r="JN110" i="1"/>
  <c r="JO110" i="1" s="1"/>
  <c r="JQ109" i="1"/>
  <c r="JN109" i="1"/>
  <c r="JO109" i="1" s="1"/>
  <c r="JQ108" i="1"/>
  <c r="JO108" i="1"/>
  <c r="JN108" i="1"/>
  <c r="JQ107" i="1"/>
  <c r="JN107" i="1"/>
  <c r="JO107" i="1" s="1"/>
  <c r="JQ106" i="1"/>
  <c r="JN106" i="1"/>
  <c r="JO106" i="1" s="1"/>
  <c r="JQ91" i="1"/>
  <c r="JN91" i="1"/>
  <c r="JO91" i="1" s="1"/>
  <c r="JQ90" i="1"/>
  <c r="JN90" i="1"/>
  <c r="JO90" i="1" s="1"/>
  <c r="JQ89" i="1"/>
  <c r="JO89" i="1"/>
  <c r="JN89" i="1"/>
  <c r="JQ88" i="1"/>
  <c r="JN88" i="1"/>
  <c r="JQ87" i="1"/>
  <c r="JN87" i="1"/>
  <c r="JO87" i="1" s="1"/>
  <c r="JQ86" i="1"/>
  <c r="JN86" i="1"/>
  <c r="JO86" i="1" s="1"/>
  <c r="JQ85" i="1"/>
  <c r="JO85" i="1"/>
  <c r="JN85" i="1"/>
  <c r="JQ84" i="1"/>
  <c r="JN84" i="1"/>
  <c r="JO84" i="1" s="1"/>
  <c r="JQ83" i="1"/>
  <c r="JN83" i="1"/>
  <c r="JO83" i="1" s="1"/>
  <c r="JQ82" i="1"/>
  <c r="JN82" i="1"/>
  <c r="JO82" i="1" s="1"/>
  <c r="JQ81" i="1"/>
  <c r="JO81" i="1"/>
  <c r="JN81" i="1"/>
  <c r="JQ80" i="1"/>
  <c r="JN80" i="1"/>
  <c r="JO80" i="1" s="1"/>
  <c r="JQ75" i="1"/>
  <c r="JN75" i="1"/>
  <c r="JQ74" i="1"/>
  <c r="JN74" i="1"/>
  <c r="JO74" i="1" s="1"/>
  <c r="JQ73" i="1"/>
  <c r="JO73" i="1"/>
  <c r="JN73" i="1"/>
  <c r="JQ72" i="1"/>
  <c r="JN72" i="1"/>
  <c r="JQ71" i="1"/>
  <c r="JO71" i="1"/>
  <c r="JN71" i="1"/>
  <c r="JQ70" i="1"/>
  <c r="JN70" i="1"/>
  <c r="JO70" i="1" s="1"/>
  <c r="JQ69" i="1"/>
  <c r="JO69" i="1"/>
  <c r="JN69" i="1"/>
  <c r="JQ68" i="1"/>
  <c r="JN68" i="1"/>
  <c r="JO68" i="1" s="1"/>
  <c r="JQ67" i="1"/>
  <c r="JO67" i="1"/>
  <c r="JN67" i="1"/>
  <c r="JQ66" i="1"/>
  <c r="JN66" i="1"/>
  <c r="JO66" i="1" s="1"/>
  <c r="JQ97" i="1"/>
  <c r="JN97" i="1"/>
  <c r="JO97" i="1" s="1"/>
  <c r="JQ94" i="1"/>
  <c r="JN94" i="1"/>
  <c r="JO94" i="1" s="1"/>
  <c r="JQ77" i="1"/>
  <c r="JN77" i="1"/>
  <c r="JO77" i="1" s="1"/>
  <c r="JQ60" i="1"/>
  <c r="JN60" i="1"/>
  <c r="JO60" i="1" s="1"/>
  <c r="JQ57" i="1"/>
  <c r="JN57" i="1"/>
  <c r="JO57" i="1" s="1"/>
  <c r="JQ56" i="1"/>
  <c r="JR56" i="1" s="1"/>
  <c r="JN56" i="1"/>
  <c r="JO56" i="1" s="1"/>
  <c r="JQ55" i="1"/>
  <c r="JR55" i="1" s="1"/>
  <c r="JN55" i="1"/>
  <c r="JO55" i="1" s="1"/>
  <c r="JQ54" i="1"/>
  <c r="JR54" i="1" s="1"/>
  <c r="JN54" i="1"/>
  <c r="JO54" i="1" s="1"/>
  <c r="JQ53" i="1"/>
  <c r="JR53" i="1" s="1"/>
  <c r="JN53" i="1"/>
  <c r="JO53" i="1" s="1"/>
  <c r="JQ52" i="1"/>
  <c r="JR52" i="1" s="1"/>
  <c r="JN52" i="1"/>
  <c r="JO52" i="1" s="1"/>
  <c r="JQ44" i="1"/>
  <c r="JQ39" i="1"/>
  <c r="JR39" i="1" s="1"/>
  <c r="JN39" i="1"/>
  <c r="JO39" i="1" s="1"/>
  <c r="JQ38" i="1"/>
  <c r="JN38" i="1"/>
  <c r="JO38" i="1" s="1"/>
  <c r="JR37" i="1"/>
  <c r="JQ37" i="1"/>
  <c r="JN37" i="1"/>
  <c r="JO37" i="1" s="1"/>
  <c r="JN30" i="1"/>
  <c r="JO30" i="1" s="1"/>
  <c r="JN29" i="1"/>
  <c r="JO29" i="1" s="1"/>
  <c r="JQ30" i="1"/>
  <c r="JR30" i="1" s="1"/>
  <c r="JQ29" i="1"/>
  <c r="JR29" i="1" s="1"/>
  <c r="JQ26" i="1"/>
  <c r="JR26" i="1" s="1"/>
  <c r="JQ23" i="1"/>
  <c r="JR23" i="1" s="1"/>
  <c r="JQ22" i="1"/>
  <c r="JR22" i="1" s="1"/>
  <c r="JQ21" i="1"/>
  <c r="JR21" i="1" s="1"/>
  <c r="JQ20" i="1"/>
  <c r="JR20" i="1" s="1"/>
  <c r="JQ19" i="1"/>
  <c r="JR19" i="1" s="1"/>
  <c r="JQ18" i="1"/>
  <c r="JR18" i="1" s="1"/>
  <c r="JQ15" i="1"/>
  <c r="JR15" i="1" s="1"/>
  <c r="JR12" i="1"/>
  <c r="JQ12" i="1"/>
  <c r="JN26" i="1"/>
  <c r="JO26" i="1" s="1"/>
  <c r="JN23" i="1"/>
  <c r="JO23" i="1" s="1"/>
  <c r="JN22" i="1"/>
  <c r="JO22" i="1" s="1"/>
  <c r="JN21" i="1"/>
  <c r="JO21" i="1" s="1"/>
  <c r="JN20" i="1"/>
  <c r="JO20" i="1" s="1"/>
  <c r="JN19" i="1"/>
  <c r="JO19" i="1" s="1"/>
  <c r="JN18" i="1"/>
  <c r="JO18" i="1" s="1"/>
  <c r="JN15" i="1"/>
  <c r="JO15" i="1" s="1"/>
  <c r="JN44" i="1" l="1"/>
  <c r="JO12" i="1"/>
  <c r="JN12" i="1"/>
  <c r="O24" i="11" l="1"/>
  <c r="M19" i="11"/>
  <c r="M12" i="11"/>
  <c r="M14" i="11" s="1"/>
  <c r="M24" i="11"/>
  <c r="O19" i="11"/>
  <c r="O17" i="11"/>
  <c r="N14" i="11"/>
  <c r="N21" i="11" s="1"/>
  <c r="N28" i="11" s="1"/>
  <c r="O10" i="11"/>
  <c r="O8" i="11"/>
  <c r="G55" i="12"/>
  <c r="E55" i="12"/>
  <c r="I53" i="12"/>
  <c r="L53" i="12" s="1"/>
  <c r="I47" i="12"/>
  <c r="L47" i="12" s="1"/>
  <c r="I46" i="12"/>
  <c r="L46" i="12" s="1"/>
  <c r="I45" i="12"/>
  <c r="L45" i="12" s="1"/>
  <c r="L44" i="12"/>
  <c r="I42" i="12"/>
  <c r="L42" i="12" s="1"/>
  <c r="I40" i="12"/>
  <c r="L40" i="12" s="1"/>
  <c r="I38" i="12"/>
  <c r="L38" i="12" s="1"/>
  <c r="I37" i="12"/>
  <c r="L37" i="12" s="1"/>
  <c r="I36" i="12"/>
  <c r="L36" i="12" s="1"/>
  <c r="L33" i="12"/>
  <c r="C32" i="12"/>
  <c r="I31" i="12"/>
  <c r="L31" i="12" s="1"/>
  <c r="I30" i="12"/>
  <c r="L30" i="12" s="1"/>
  <c r="I29" i="12"/>
  <c r="L29" i="12" s="1"/>
  <c r="I28" i="12"/>
  <c r="C28" i="12"/>
  <c r="I24" i="12"/>
  <c r="L24" i="12" s="1"/>
  <c r="I23" i="12"/>
  <c r="L23" i="12" s="1"/>
  <c r="I22" i="12"/>
  <c r="L22" i="12" s="1"/>
  <c r="I21" i="12"/>
  <c r="C21" i="12"/>
  <c r="I15" i="12"/>
  <c r="L15" i="12" s="1"/>
  <c r="I14" i="12"/>
  <c r="L14" i="12" s="1"/>
  <c r="I13" i="12"/>
  <c r="L13" i="12" s="1"/>
  <c r="I12" i="12"/>
  <c r="L12" i="12" s="1"/>
  <c r="I10" i="12"/>
  <c r="L10" i="12" s="1"/>
  <c r="M12" i="8"/>
  <c r="M19" i="8"/>
  <c r="O19" i="8"/>
  <c r="O17" i="8"/>
  <c r="N17" i="8"/>
  <c r="M17" i="8"/>
  <c r="N14" i="8"/>
  <c r="N21" i="8" s="1"/>
  <c r="M14" i="8"/>
  <c r="M21" i="8" s="1"/>
  <c r="O12" i="8"/>
  <c r="O10" i="8"/>
  <c r="O8" i="8"/>
  <c r="C47" i="9"/>
  <c r="E45" i="9"/>
  <c r="I45" i="9" s="1"/>
  <c r="L45" i="9" s="1"/>
  <c r="I43" i="9"/>
  <c r="L43" i="9" s="1"/>
  <c r="I42" i="9"/>
  <c r="L42" i="9" s="1"/>
  <c r="I41" i="9"/>
  <c r="L41" i="9" s="1"/>
  <c r="E41" i="9"/>
  <c r="L40" i="9"/>
  <c r="I40" i="9"/>
  <c r="E39" i="9"/>
  <c r="I39" i="9" s="1"/>
  <c r="L39" i="9" s="1"/>
  <c r="I38" i="9"/>
  <c r="L38" i="9" s="1"/>
  <c r="L37" i="9"/>
  <c r="E35" i="9"/>
  <c r="I35" i="9" s="1"/>
  <c r="L35" i="9" s="1"/>
  <c r="I34" i="9"/>
  <c r="L34" i="9" s="1"/>
  <c r="E34" i="9"/>
  <c r="L33" i="9"/>
  <c r="I33" i="9"/>
  <c r="L32" i="9"/>
  <c r="I32" i="9"/>
  <c r="E31" i="9"/>
  <c r="I31" i="9" s="1"/>
  <c r="L31" i="9" s="1"/>
  <c r="L28" i="9"/>
  <c r="E27" i="9"/>
  <c r="I27" i="9" s="1"/>
  <c r="L27" i="9" s="1"/>
  <c r="I26" i="9"/>
  <c r="L26" i="9" s="1"/>
  <c r="E26" i="9"/>
  <c r="L25" i="9"/>
  <c r="I25" i="9"/>
  <c r="G24" i="9"/>
  <c r="I24" i="9" s="1"/>
  <c r="L24" i="9" s="1"/>
  <c r="E24" i="9"/>
  <c r="G23" i="9"/>
  <c r="I23" i="9" s="1"/>
  <c r="L23" i="9" s="1"/>
  <c r="E23" i="9"/>
  <c r="L20" i="9"/>
  <c r="I20" i="9"/>
  <c r="E19" i="9"/>
  <c r="I19" i="9" s="1"/>
  <c r="L19" i="9" s="1"/>
  <c r="I18" i="9"/>
  <c r="L18" i="9" s="1"/>
  <c r="G17" i="9"/>
  <c r="E17" i="9"/>
  <c r="I17" i="9" s="1"/>
  <c r="L17" i="9" s="1"/>
  <c r="I14" i="9"/>
  <c r="L14" i="9" s="1"/>
  <c r="E14" i="9"/>
  <c r="E13" i="9"/>
  <c r="I13" i="9" s="1"/>
  <c r="L13" i="9" s="1"/>
  <c r="I12" i="9"/>
  <c r="L12" i="9" s="1"/>
  <c r="G12" i="9"/>
  <c r="G47" i="9" s="1"/>
  <c r="E11" i="9"/>
  <c r="I11" i="9" s="1"/>
  <c r="L11" i="9" s="1"/>
  <c r="I10" i="9"/>
  <c r="L10" i="9" s="1"/>
  <c r="E10" i="9"/>
  <c r="L28" i="12" l="1"/>
  <c r="C55" i="12"/>
  <c r="M26" i="11" s="1"/>
  <c r="O26" i="11" s="1"/>
  <c r="M21" i="11"/>
  <c r="O12" i="11"/>
  <c r="O14" i="11" s="1"/>
  <c r="O21" i="11" s="1"/>
  <c r="L21" i="12"/>
  <c r="L55" i="12" s="1"/>
  <c r="I55" i="12"/>
  <c r="O14" i="8"/>
  <c r="O21" i="8" s="1"/>
  <c r="L47" i="9"/>
  <c r="E47" i="9"/>
  <c r="I47" i="9"/>
  <c r="O28" i="11" l="1"/>
  <c r="M28" i="11"/>
  <c r="D10" i="29" l="1"/>
  <c r="D1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Lincoln Martin</author>
  </authors>
  <commentList>
    <comment ref="JF54" authorId="0" shapeId="0" xr:uid="{637826A4-6EF2-499A-8B6A-6D71E6930B69}">
      <text>
        <r>
          <rPr>
            <b/>
            <sz val="9"/>
            <color indexed="81"/>
            <rFont val="Tahoma"/>
            <family val="2"/>
          </rPr>
          <t>Lincoln Martin:</t>
        </r>
        <r>
          <rPr>
            <sz val="9"/>
            <color indexed="81"/>
            <rFont val="Tahoma"/>
            <family val="2"/>
          </rPr>
          <t xml:space="preserve">
October'21 - doors</t>
        </r>
      </text>
    </comment>
    <comment ref="JH54" authorId="0" shapeId="0" xr:uid="{69F0489F-28E1-43E3-94A2-A50EDCDAD859}">
      <text>
        <r>
          <rPr>
            <b/>
            <sz val="9"/>
            <color indexed="81"/>
            <rFont val="Tahoma"/>
            <family val="2"/>
          </rPr>
          <t>Lincoln Martin:</t>
        </r>
        <r>
          <rPr>
            <sz val="9"/>
            <color indexed="81"/>
            <rFont val="Tahoma"/>
            <family val="2"/>
          </rPr>
          <t xml:space="preserve">
April' 20 - door locks</t>
        </r>
      </text>
    </comment>
    <comment ref="R151" authorId="0" shapeId="0" xr:uid="{A969F269-17A9-41B5-965F-6B498D6B3E5C}">
      <text>
        <r>
          <rPr>
            <b/>
            <sz val="9"/>
            <color indexed="81"/>
            <rFont val="Tahoma"/>
            <family val="2"/>
          </rPr>
          <t>Lincoln Martin:</t>
        </r>
        <r>
          <rPr>
            <sz val="9"/>
            <color indexed="81"/>
            <rFont val="Tahoma"/>
            <family val="2"/>
          </rPr>
          <t xml:space="preserve">
What happened in 2019 - no consumption for last 5 months
</t>
        </r>
      </text>
    </comment>
  </commentList>
</comments>
</file>

<file path=xl/sharedStrings.xml><?xml version="1.0" encoding="utf-8"?>
<sst xmlns="http://schemas.openxmlformats.org/spreadsheetml/2006/main" count="2280" uniqueCount="435">
  <si>
    <t xml:space="preserve">                        Proprietors of Strata Plan # 25</t>
  </si>
  <si>
    <t>Proprietors of Strata Plan #25</t>
  </si>
  <si>
    <t xml:space="preserve">   Financial Statement</t>
  </si>
  <si>
    <t>monthly</t>
  </si>
  <si>
    <t>variance</t>
  </si>
  <si>
    <t>SUMMARY STATEMENT</t>
  </si>
  <si>
    <t>year-to-date</t>
  </si>
  <si>
    <t>Actual</t>
  </si>
  <si>
    <t>%</t>
  </si>
  <si>
    <t>Budget</t>
  </si>
  <si>
    <t>Last Year</t>
  </si>
  <si>
    <t>to bud</t>
  </si>
  <si>
    <t>to LY</t>
  </si>
  <si>
    <t>SUM100</t>
  </si>
  <si>
    <t>Revenues</t>
  </si>
  <si>
    <t>SUM 400</t>
  </si>
  <si>
    <t>TOTAL REVENUES</t>
  </si>
  <si>
    <t>SUM500</t>
  </si>
  <si>
    <t>Payroll &amp; Related</t>
  </si>
  <si>
    <t>SUM600</t>
  </si>
  <si>
    <t>Admin &amp; General</t>
  </si>
  <si>
    <t>SUM700</t>
  </si>
  <si>
    <t>Maintenance</t>
  </si>
  <si>
    <t>SUM800</t>
  </si>
  <si>
    <t>Grounds &amp; Landscaping</t>
  </si>
  <si>
    <t>SUM805</t>
  </si>
  <si>
    <t>Pool &amp; Beach</t>
  </si>
  <si>
    <t>SUM900</t>
  </si>
  <si>
    <t>Common Areas</t>
  </si>
  <si>
    <t>SUM1000</t>
  </si>
  <si>
    <t>TOTAL EXPENSES</t>
  </si>
  <si>
    <t>INS100</t>
  </si>
  <si>
    <t>Insurance Assessment</t>
  </si>
  <si>
    <t>INS200</t>
  </si>
  <si>
    <t>Insurance Expenses</t>
  </si>
  <si>
    <t>NS300</t>
  </si>
  <si>
    <t>Management Fee</t>
  </si>
  <si>
    <t>INS400</t>
  </si>
  <si>
    <t>TOTAL INSURANCE</t>
  </si>
  <si>
    <t>RES100</t>
  </si>
  <si>
    <t>Capex Reserve Assessment</t>
  </si>
  <si>
    <t>RES200</t>
  </si>
  <si>
    <t>Major Reserve Assessment</t>
  </si>
  <si>
    <t>RES300</t>
  </si>
  <si>
    <t>Reserve Fund</t>
  </si>
  <si>
    <t>RES400</t>
  </si>
  <si>
    <t>TOTAL RESERVE FUND</t>
  </si>
  <si>
    <t>SUM1100</t>
  </si>
  <si>
    <t>PROFIT / (LOSS)</t>
  </si>
  <si>
    <t xml:space="preserve"> -------------------------------------------------------------------------------------------------------------------------------------------------- Details -----------------------------------------------------------------------------------------------------------------------------------------------------</t>
  </si>
  <si>
    <t>REVENUES</t>
  </si>
  <si>
    <t>AG100</t>
  </si>
  <si>
    <t>Strata Fees</t>
  </si>
  <si>
    <t>AG300</t>
  </si>
  <si>
    <t>Watersport Contribution</t>
  </si>
  <si>
    <t>AG400</t>
  </si>
  <si>
    <t>Maintenance Revenue</t>
  </si>
  <si>
    <t>AG500</t>
  </si>
  <si>
    <t>Income from Utilities</t>
  </si>
  <si>
    <t>AG900</t>
  </si>
  <si>
    <t>OSM Contributions - Watersports</t>
  </si>
  <si>
    <t>AG1000</t>
  </si>
  <si>
    <t>Other Income</t>
  </si>
  <si>
    <t>AG1100</t>
  </si>
  <si>
    <t>PAYROLL &amp; RELATED</t>
  </si>
  <si>
    <t>AG1200</t>
  </si>
  <si>
    <t>Landscaping</t>
  </si>
  <si>
    <t>AG1300</t>
  </si>
  <si>
    <t>AG1400</t>
  </si>
  <si>
    <t>AG1500</t>
  </si>
  <si>
    <t>Employee Housing</t>
  </si>
  <si>
    <t>AG1405</t>
  </si>
  <si>
    <t>Common Area</t>
  </si>
  <si>
    <t>AG1410</t>
  </si>
  <si>
    <t>Security</t>
  </si>
  <si>
    <t>AG1415</t>
  </si>
  <si>
    <t>Overtime</t>
  </si>
  <si>
    <t>AG1420</t>
  </si>
  <si>
    <t>Bonus</t>
  </si>
  <si>
    <t>AG1600</t>
  </si>
  <si>
    <t>Subcontractors</t>
  </si>
  <si>
    <t>AG1700</t>
  </si>
  <si>
    <t xml:space="preserve">TOTAL PAYROLL </t>
  </si>
  <si>
    <t>AG1800</t>
  </si>
  <si>
    <t>NIS</t>
  </si>
  <si>
    <t>AG1900</t>
  </si>
  <si>
    <t>NHIP</t>
  </si>
  <si>
    <t>AG2000</t>
  </si>
  <si>
    <t>Other Benefits</t>
  </si>
  <si>
    <t>AG2100</t>
  </si>
  <si>
    <t>Vacation Pay</t>
  </si>
  <si>
    <t>AG2200</t>
  </si>
  <si>
    <t>Holiday Pay</t>
  </si>
  <si>
    <t>AG2300</t>
  </si>
  <si>
    <t>Training</t>
  </si>
  <si>
    <t>AG2400</t>
  </si>
  <si>
    <t>Housing &amp; Utilities</t>
  </si>
  <si>
    <t>AG2500</t>
  </si>
  <si>
    <t>Employee Relations</t>
  </si>
  <si>
    <t>AG2600</t>
  </si>
  <si>
    <t>Strata Lot Fees</t>
  </si>
  <si>
    <t>AG2505</t>
  </si>
  <si>
    <t>Recruitment</t>
  </si>
  <si>
    <t>AG2510</t>
  </si>
  <si>
    <t>Work Permits</t>
  </si>
  <si>
    <t>AG2700</t>
  </si>
  <si>
    <t>Uniforms</t>
  </si>
  <si>
    <t>AG2800</t>
  </si>
  <si>
    <t>TOTAL PAYROLL BENEFITS</t>
  </si>
  <si>
    <t>AG2900</t>
  </si>
  <si>
    <t>TOTAL PAYROLL &amp; BENEFITS</t>
  </si>
  <si>
    <t>ADMIN &amp; GENERAL</t>
  </si>
  <si>
    <t>MA100</t>
  </si>
  <si>
    <t>Bank charges</t>
  </si>
  <si>
    <t>MA200</t>
  </si>
  <si>
    <t>Insurance</t>
  </si>
  <si>
    <t>MA300</t>
  </si>
  <si>
    <t>Telephone</t>
  </si>
  <si>
    <t>MA310</t>
  </si>
  <si>
    <t>Legal/Professional Fees</t>
  </si>
  <si>
    <t>MA320</t>
  </si>
  <si>
    <t>Hurricane expenses</t>
  </si>
  <si>
    <t>MA330</t>
  </si>
  <si>
    <t>Miscellaneous</t>
  </si>
  <si>
    <t>MA340</t>
  </si>
  <si>
    <t>MA341</t>
  </si>
  <si>
    <t>Employee Severance</t>
  </si>
  <si>
    <t>MA350</t>
  </si>
  <si>
    <t>Strata Lot Fee</t>
  </si>
  <si>
    <t>MA400</t>
  </si>
  <si>
    <t>TOTAL ADMIN &amp; GENERAL</t>
  </si>
  <si>
    <t>MAINTENANCE</t>
  </si>
  <si>
    <t>PB100</t>
  </si>
  <si>
    <t>Automotive</t>
  </si>
  <si>
    <t>PB200</t>
  </si>
  <si>
    <t xml:space="preserve">Building </t>
  </si>
  <si>
    <t>PB300</t>
  </si>
  <si>
    <t>Cooling systems &amp; A/C</t>
  </si>
  <si>
    <t>PB400</t>
  </si>
  <si>
    <t>Electrical Supplies</t>
  </si>
  <si>
    <t>PB500</t>
  </si>
  <si>
    <t>Elevators</t>
  </si>
  <si>
    <t>PB501</t>
  </si>
  <si>
    <t>Maintenance contracts</t>
  </si>
  <si>
    <t>PB502</t>
  </si>
  <si>
    <t>Materials &amp; Supplies</t>
  </si>
  <si>
    <t>PB503</t>
  </si>
  <si>
    <t>Office Supplies</t>
  </si>
  <si>
    <t>PB504</t>
  </si>
  <si>
    <t>Painting &amp; Decorations</t>
  </si>
  <si>
    <t>PB505</t>
  </si>
  <si>
    <t>Plumbing</t>
  </si>
  <si>
    <t>PB506</t>
  </si>
  <si>
    <t>Rental Equipment</t>
  </si>
  <si>
    <t>PB507</t>
  </si>
  <si>
    <t>Travel &amp; Entertainment</t>
  </si>
  <si>
    <t>PB508</t>
  </si>
  <si>
    <t>Corporate Allocation</t>
  </si>
  <si>
    <t>PB600</t>
  </si>
  <si>
    <t>PB700</t>
  </si>
  <si>
    <t>TOTAL MAINTENANCE</t>
  </si>
  <si>
    <t>GROUNDS &amp; LANDSCAPING</t>
  </si>
  <si>
    <t>CO100</t>
  </si>
  <si>
    <t>Equipment</t>
  </si>
  <si>
    <t>CO200</t>
  </si>
  <si>
    <t>Supplies</t>
  </si>
  <si>
    <t>CO300</t>
  </si>
  <si>
    <t>Spraying</t>
  </si>
  <si>
    <t>CO400</t>
  </si>
  <si>
    <t>CO301</t>
  </si>
  <si>
    <t>Treatment Plant - Water</t>
  </si>
  <si>
    <t>CO302</t>
  </si>
  <si>
    <t>Treatment Plant - Power</t>
  </si>
  <si>
    <t>CO303</t>
  </si>
  <si>
    <t>Treatment Plant - Maintenance</t>
  </si>
  <si>
    <t>CO304</t>
  </si>
  <si>
    <t>Treatment Plant - Supplies</t>
  </si>
  <si>
    <t>CO500</t>
  </si>
  <si>
    <t>Trash Removal</t>
  </si>
  <si>
    <t>CO600</t>
  </si>
  <si>
    <t>TOTAL GROUNDS &amp; LANDSCAPING</t>
  </si>
  <si>
    <t>POOL &amp; BEACH</t>
  </si>
  <si>
    <t>UT100</t>
  </si>
  <si>
    <t>Swimming Pool Supplies</t>
  </si>
  <si>
    <t>UT101</t>
  </si>
  <si>
    <t>Swimming Pool Repairs</t>
  </si>
  <si>
    <t>UT102</t>
  </si>
  <si>
    <t>Hot Tub &amp; Pool Propane</t>
  </si>
  <si>
    <t>UT103</t>
  </si>
  <si>
    <t>Swimming Pool - Power</t>
  </si>
  <si>
    <t>UT104</t>
  </si>
  <si>
    <t>Swimming Pool - Water</t>
  </si>
  <si>
    <t>UT105</t>
  </si>
  <si>
    <t>Umbrellas</t>
  </si>
  <si>
    <t>UT106</t>
  </si>
  <si>
    <t>Beach Equipment &amp; Supplies</t>
  </si>
  <si>
    <t>UT107</t>
  </si>
  <si>
    <t>Outside Maintenance</t>
  </si>
  <si>
    <t>UT200</t>
  </si>
  <si>
    <t>Watersport Equipment &amp; Repairs</t>
  </si>
  <si>
    <t>UT300</t>
  </si>
  <si>
    <t>Beach Equipment &amp; Repairs</t>
  </si>
  <si>
    <t>UT400</t>
  </si>
  <si>
    <t>Others</t>
  </si>
  <si>
    <t>UT500</t>
  </si>
  <si>
    <t>TOTAL POOL &amp; BEACH</t>
  </si>
  <si>
    <t>COMMON AREAS</t>
  </si>
  <si>
    <t>AR100</t>
  </si>
  <si>
    <t>Hospitality Lounge - Equipment/Rep</t>
  </si>
  <si>
    <t>AR200</t>
  </si>
  <si>
    <t>Gym Equipment - Repairs</t>
  </si>
  <si>
    <t>AR300</t>
  </si>
  <si>
    <t>Cleaning Supplies</t>
  </si>
  <si>
    <t>AR400</t>
  </si>
  <si>
    <t>Water</t>
  </si>
  <si>
    <t>AR500</t>
  </si>
  <si>
    <t>Power</t>
  </si>
  <si>
    <t>UT505</t>
  </si>
  <si>
    <t>TOTAL COMMON AREAS</t>
  </si>
  <si>
    <t>UT510</t>
  </si>
  <si>
    <t>TOTAL OPERATING EXPENSES</t>
  </si>
  <si>
    <t>PROPRIETORS STRATA PLAN # 25</t>
  </si>
  <si>
    <t xml:space="preserve">RESERVE FUNDS </t>
  </si>
  <si>
    <t>YEAR 2012</t>
  </si>
  <si>
    <t>RESERVE FUNDS</t>
  </si>
  <si>
    <t>CAPITAL</t>
  </si>
  <si>
    <t>MAJOR</t>
  </si>
  <si>
    <t>TOTAL</t>
  </si>
  <si>
    <t>OPENING BALANCE 2012:</t>
  </si>
  <si>
    <t>March</t>
  </si>
  <si>
    <t>April</t>
  </si>
  <si>
    <t>June</t>
  </si>
  <si>
    <t>July</t>
  </si>
  <si>
    <t>CAPITAL RESERVE FUND</t>
  </si>
  <si>
    <t>BUDGET</t>
  </si>
  <si>
    <t>ACTUAL</t>
  </si>
  <si>
    <t>Remainder</t>
  </si>
  <si>
    <t xml:space="preserve">Total </t>
  </si>
  <si>
    <t>VARIANCE</t>
  </si>
  <si>
    <t>COMMENTS</t>
  </si>
  <si>
    <t>COMMON AREA</t>
  </si>
  <si>
    <t>Lighting -  Pathway, Uplights, Tree Lights and 2 more poles</t>
  </si>
  <si>
    <t>Walkway Repairs / Expansion Joints</t>
  </si>
  <si>
    <t>GROUNDS</t>
  </si>
  <si>
    <t>Bionest, Lift Station and Irrigations Pumps</t>
  </si>
  <si>
    <t>Landscaping - Plants (Foliage)</t>
  </si>
  <si>
    <t>Buildings Painting - Outside (Full-time Painter)</t>
  </si>
  <si>
    <t>Beach Furniture - Chaise Slings</t>
  </si>
  <si>
    <t xml:space="preserve">Pools - Pumps &amp; Equipment </t>
  </si>
  <si>
    <t>GENERAL MISCELLANEOUS</t>
  </si>
  <si>
    <t>OPERATIONS BUDGET: DAY to DAY, Consumables</t>
  </si>
  <si>
    <t>CAPEX RESERVE: 2-5 Years</t>
  </si>
  <si>
    <t>MAJOR RESERVE: 5+ years</t>
  </si>
  <si>
    <t>MAJOR RESERVE FUND</t>
  </si>
  <si>
    <t>TOTAL MAJOR RESERVE FUND</t>
  </si>
  <si>
    <t>MAJOR RESERVE FUND WISH LIST</t>
  </si>
  <si>
    <t>Tennis Court Resurfacing</t>
  </si>
  <si>
    <t>TOTAL MAJOR RESERVE FUND WISH LIST</t>
  </si>
  <si>
    <t xml:space="preserve">Watersports Equipment </t>
  </si>
  <si>
    <t>2021</t>
  </si>
  <si>
    <t>Forecast 2021</t>
  </si>
  <si>
    <t>Water Main Run - B1, B2, B3 &amp; B4</t>
  </si>
  <si>
    <t>Thank you !</t>
  </si>
  <si>
    <t>Questions ?</t>
  </si>
  <si>
    <t>Variance</t>
  </si>
  <si>
    <t>MAJOR REPAIRS</t>
  </si>
  <si>
    <t>MAJOR EXPENDITURES  - BUDGET 2022</t>
  </si>
  <si>
    <t>2022</t>
  </si>
  <si>
    <t>Proprietors of Strata Plan #50</t>
  </si>
  <si>
    <t>Reporting 2021 - actual - monthly</t>
  </si>
  <si>
    <t>Reporting 2021 - actual - year to date</t>
  </si>
  <si>
    <t>March 2022</t>
  </si>
  <si>
    <t>April 2022</t>
  </si>
  <si>
    <t>Reporting 2022 - actual - monthly</t>
  </si>
  <si>
    <t>Reporting 2022 - actual - year to date</t>
  </si>
  <si>
    <t>Reporting 2022 - budget - year to date</t>
  </si>
  <si>
    <t>August 2022</t>
  </si>
  <si>
    <t>September 2022</t>
  </si>
  <si>
    <t>October 202</t>
  </si>
  <si>
    <t>November 202</t>
  </si>
  <si>
    <t>December 2022</t>
  </si>
  <si>
    <t>OPENING BALANCE JAN 2022:</t>
  </si>
  <si>
    <t>Patio Frames</t>
  </si>
  <si>
    <t>May 2022</t>
  </si>
  <si>
    <t>June 2022</t>
  </si>
  <si>
    <t>July 2022</t>
  </si>
  <si>
    <t>October 2022</t>
  </si>
  <si>
    <t xml:space="preserve">Reporting 2023 - budget </t>
  </si>
  <si>
    <t>2022 - October</t>
  </si>
  <si>
    <t>2023/2022</t>
  </si>
  <si>
    <t>2023/2021</t>
  </si>
  <si>
    <t>Reporting 2023 - budget - monthly</t>
  </si>
  <si>
    <t>Equipment Repairs</t>
  </si>
  <si>
    <t>CAPITAL EXPENDITURES  - BUDGET 2022 - ACTUALS THROUGH October 2022</t>
  </si>
  <si>
    <t>Forecast 2022</t>
  </si>
  <si>
    <t>Light Fixtures $3,820, Pool Color splash light $1,789, Pathway lights $737.65, Pathway lights $266</t>
  </si>
  <si>
    <t>Steel Doors &amp; Frames, B4 Maid/Mop Closets</t>
  </si>
  <si>
    <t>Misc-Stair Trhreads, 3 Trash Bins, 3 CCTV</t>
  </si>
  <si>
    <t>Gym Upgrade</t>
  </si>
  <si>
    <t>Threadmill $5,000, Duty &amp; Freight on Threadmill &amp; Bike</t>
  </si>
  <si>
    <t>Narrow Sidewalk at Front Entrance</t>
  </si>
  <si>
    <t>Soaker Pit Repair to BOH Area</t>
  </si>
  <si>
    <t>drainage line to soak away pit $120</t>
  </si>
  <si>
    <t>B2 Basement Light Fixture &amp; Electric Panel Replacement</t>
  </si>
  <si>
    <t>Radios and Alice Phones for Communication</t>
  </si>
  <si>
    <t>Radio - Motorolla 16 channel $1,364</t>
  </si>
  <si>
    <t>Fire Safety Updates</t>
  </si>
  <si>
    <t>Fire Hydrant $2,500, Fire extinguisher $178.50</t>
  </si>
  <si>
    <t>Fiberglass Screen $2,763, Screen replacement labour $9,652.50, Duty &amp; Freight $1,486, Patio screen replacement $8,175.27</t>
  </si>
  <si>
    <t>20' Storage Container</t>
  </si>
  <si>
    <t>Pool &amp; Deck Furniture - Cushions</t>
  </si>
  <si>
    <t>Beach Umbrella  - Canvas</t>
  </si>
  <si>
    <t>Hobie Wave Sail $2,890, Aluminum Adjustable Paddle $1,216.18, Hobie Wave Main sail $2,492.40</t>
  </si>
  <si>
    <t>Various Building Reapirs - B1 East Wall, BOH Deck Replacement</t>
  </si>
  <si>
    <t>B1 Wall repairs $500, Roof Cleaning $10,000, BL wall repairs $40.77</t>
  </si>
  <si>
    <t>Repairs to Tennis court fencing</t>
  </si>
  <si>
    <t>Main Pool Resurfacing</t>
  </si>
  <si>
    <t>Diamond Brite Tile $7,173.60, Labour to unload material $199.5, Trucking $175, Freight on Diamond Brite $4,596.80 Freight on Diamond Brite $2,595, Pool repair labour $5,000, Pool water refill $2,000, Pool project $20,764</t>
  </si>
  <si>
    <t>Elevator Fix</t>
  </si>
  <si>
    <t>Service generator &amp; parts ($1,965), Repairs to swim zone $3,860, Floor Buffet (common area cleaning) $1,565.75, 1HP Ultrasweep Portable Vacuum $3,101, No Admittance sign $3,858, Freigth &amp; Duty on Floor Buffer $652.78 Freight &amp; Customs on No Admittance signs $1,177</t>
  </si>
  <si>
    <t>TOTAL BUDGET 2022 CAPITAL RESERVE FUND</t>
  </si>
  <si>
    <t>FUNDINGS up to October 2022</t>
  </si>
  <si>
    <t>EXPENDITURES up to October 2022</t>
  </si>
  <si>
    <t>Reminding Funding 2022</t>
  </si>
  <si>
    <t>Reminding Expenditures 2022</t>
  </si>
  <si>
    <t>CCTV Camera $873, Trash Bins $1,831.03, Freight &amp; Duty on Trash Can, Freight pn Resin $645, CCTV camera installation $1,100</t>
  </si>
  <si>
    <t>Room Doors &amp; Attic Door - Replacment (6) &amp; Installation</t>
  </si>
  <si>
    <t>B2 &amp; B4 Ventilation Work</t>
  </si>
  <si>
    <t>BALANCE October 2022</t>
  </si>
  <si>
    <t>Calculated Balance 2022</t>
  </si>
  <si>
    <t>Funding 2023</t>
  </si>
  <si>
    <t>Expenditures 2023</t>
  </si>
  <si>
    <t>Calculated Balance 2023</t>
  </si>
  <si>
    <t>CAPITAL EXPENDITURES  - BUDGET 2023</t>
  </si>
  <si>
    <t>2023</t>
  </si>
  <si>
    <t>Forecast 2023</t>
  </si>
  <si>
    <t>Lighting -  Uplights, Downlights, Move Pole to Dumpster</t>
  </si>
  <si>
    <t>Lighting - pathway - Replacement of 75 pathway lights + 5 spares (lights only)</t>
  </si>
  <si>
    <t>Steel Doors &amp; Frames, Maid/Mop Closets</t>
  </si>
  <si>
    <t>B2 2nd &amp; 3rd floor maid clsoets, Grounds Shed</t>
  </si>
  <si>
    <t>Misc-Stair Threads, 3 Trash Bins, 3 CCTV</t>
  </si>
  <si>
    <t>Bins-$720 ea @ $2160, CCTV-$300 ea @ $900, ~$9 per ft landed X 500(25% of steps)@$4,500 + labor for removal and install</t>
  </si>
  <si>
    <t>My suggestion is Smith Machine - Multifunction Station with free weights to replace existing Cybex Station</t>
  </si>
  <si>
    <t>This would allow for bench and shoulder presses as well as squats and calf raises, stationary lunges, and even pull-ups (with safety of smith machine)</t>
  </si>
  <si>
    <t xml:space="preserve">      This is a justa  quick search I found as reference, not actual model</t>
  </si>
  <si>
    <t>https://gymdirect.com.au/products/xrhs1027c-commercial-smith-machine</t>
  </si>
  <si>
    <t>Property Sign &amp; Unit Sign/Numbers</t>
  </si>
  <si>
    <t>4 rooms signs - $700 each Landed-Boyd, $630 each from Cananda but long lead time - Century, (Warning Snorkel Bouy Sign $1,034, 2023,2024?)</t>
  </si>
  <si>
    <t>2 Irrigations Pumps - 7.5 hp @ WWTP</t>
  </si>
  <si>
    <r>
      <t>Upgrade from 5 hp to 7.5hp (2nd pump has recently failed) -</t>
    </r>
    <r>
      <rPr>
        <sz val="10"/>
        <color rgb="FF0070C0"/>
        <rFont val="Arial"/>
        <family val="2"/>
      </rPr>
      <t xml:space="preserve"> Awaiting quote</t>
    </r>
  </si>
  <si>
    <r>
      <t>Bionest &amp;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Lift Station </t>
    </r>
  </si>
  <si>
    <t xml:space="preserve">$2,500 Lift Station + $1900 pump + 5 small $7000 </t>
  </si>
  <si>
    <t>Landscaping - Plants (Foliage &amp; Battery Powered Equipment)</t>
  </si>
  <si>
    <t>Battery Operated tools tab attached for reference (3 year changeover)</t>
  </si>
  <si>
    <t>Garbage Compator Area</t>
  </si>
  <si>
    <t>Extension of concrete platform to the fence so dumprsters are not on the dirt - $3,500, and basic repairs to fence $500</t>
  </si>
  <si>
    <t>Buildings Painting - Outside &amp; Railings &amp; Wall Repairs(carry over from 2022)</t>
  </si>
  <si>
    <t>B2, B3, B4, B5 Basement Light Fixture &amp; LED Lights</t>
  </si>
  <si>
    <t>Radios andPhones are on a rotation repalcement of around 3 years, Radios are @$355 &amp; Phones are $160 landed, Security, MT, 1 P&amp;B, 1 Grounds</t>
  </si>
  <si>
    <t>Cable Backbone Install</t>
  </si>
  <si>
    <t>Digicel plys trencha nd run pipe for cable run.</t>
  </si>
  <si>
    <t>MEP</t>
  </si>
  <si>
    <t>Pool &amp; Beach Furniture - Refurbishment</t>
  </si>
  <si>
    <t xml:space="preserve"> Cushions, Painting, Slings, Synthatch for Palapas</t>
  </si>
  <si>
    <t>Pool Chaises - Sorrento - (7)</t>
  </si>
  <si>
    <t>can do less but this take the resort back to its Par level</t>
  </si>
  <si>
    <t>Beach Chaise - Tropitone (6)</t>
  </si>
  <si>
    <t xml:space="preserve">Will use Plastic Spares in highest occupancy </t>
  </si>
  <si>
    <t>Pool Lighting</t>
  </si>
  <si>
    <t>Pool &amp; Beach - Umbreallas, Frames, Bases, Augers</t>
  </si>
  <si>
    <t>(17) Umbreallas @ $8,500, (10) Frames @ 2,200, (6) Bases @ $2,400, (2) @ $185</t>
  </si>
  <si>
    <t xml:space="preserve">Side Tables (15 beach, 10 pool) </t>
  </si>
  <si>
    <t>Watersports Equipment - 2 Paddle Boards, 1 Double Kayak, 1 Single Kayak</t>
  </si>
  <si>
    <r>
      <t xml:space="preserve">Worst doors are: 1301, 2303, </t>
    </r>
    <r>
      <rPr>
        <b/>
        <sz val="10"/>
        <color rgb="FFFF0000"/>
        <rFont val="Arial"/>
        <family val="2"/>
      </rPr>
      <t>3101,</t>
    </r>
    <r>
      <rPr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3112,</t>
    </r>
    <r>
      <rPr>
        <sz val="10"/>
        <color theme="1"/>
        <rFont val="Arial"/>
        <family val="2"/>
      </rPr>
      <t xml:space="preserve"> 3113, </t>
    </r>
    <r>
      <rPr>
        <b/>
        <sz val="10"/>
        <color rgb="FFFF0000"/>
        <rFont val="Arial"/>
        <family val="2"/>
      </rPr>
      <t>3203, 3210, 3303, 3304, 3306, 3307</t>
    </r>
    <r>
      <rPr>
        <sz val="10"/>
        <color theme="1"/>
        <rFont val="Arial"/>
        <family val="2"/>
      </rPr>
      <t xml:space="preserve">, 3310, 3312, 3314 -      </t>
    </r>
    <r>
      <rPr>
        <b/>
        <sz val="10"/>
        <color rgb="FF0070C0"/>
        <rFont val="Arial"/>
        <family val="2"/>
      </rPr>
      <t>Prefer to do all 8 in 2023</t>
    </r>
  </si>
  <si>
    <t>Roof Repairs, 6 SS Hatches + Install and Minor Leaks</t>
  </si>
  <si>
    <t>Attic Doors Brought Forward from 2022 and Roof Repairs added for 2023</t>
  </si>
  <si>
    <t>Automated Irrigation System ($30,000)</t>
  </si>
  <si>
    <t>removed as per Chairman</t>
  </si>
  <si>
    <t>Elevator Upgrade for Controller &amp; Cab (no spend in 2020 - $62,450+$37,250)</t>
  </si>
  <si>
    <t>Permiter Fencing - Building 4, 5 and Entrance on St. Regis side ($20,000)</t>
  </si>
  <si>
    <r>
      <t>Labor alone is $9,500 for 475 linear feet,</t>
    </r>
    <r>
      <rPr>
        <b/>
        <sz val="10"/>
        <color rgb="FF0070C0"/>
        <rFont val="Arial"/>
        <family val="2"/>
      </rPr>
      <t xml:space="preserve"> awaiting quote for materials</t>
    </r>
  </si>
  <si>
    <r>
      <t xml:space="preserve">GENERAL MISCELLANEOUS </t>
    </r>
    <r>
      <rPr>
        <sz val="10"/>
        <color theme="1"/>
        <rFont val="Arial"/>
        <family val="2"/>
      </rPr>
      <t>(generator works, pressure washer, lg ladder, Basement Cleanup, and floor sealing, tools)</t>
    </r>
  </si>
  <si>
    <t>TOTAL BUDGET 2023 CAPITAL RESERVE FUND</t>
  </si>
  <si>
    <t>Metal doors (duty &amp; Freight) $1534, Cost of doors $4,709.60, Labor $900</t>
  </si>
  <si>
    <t>Exterior Paints $842, Payroll $2,343, Payroll $1,380, Paint Material $80.30, Painter Payroll $1,338.56, Painter Payroll $1,360, Painter Payroll $1,502.60, Painter Payroll $1,412.71, Paint $370.26, Painter Payroll $1,323, Paint $1,024, Drip edge work $8,202, Painting $3,009.4, B1 Painting $1,500, Drip edge repairs &amp; gutter replacment $7,000, Painting doors $3,500, Building painting $6,601, Building painting $3633.16, Building painting $2,000</t>
  </si>
  <si>
    <t>Meters $1,538, 50% deposit on blg#2 Meter change 14 units $6,625, Electrical work in Basement 2 $3,404, Meter repairs $1,537.86, Meter repairs $6,625, Electrical repairs $523.82, Meter repairs $500</t>
  </si>
  <si>
    <t>Chaise lounge $4,492.28, Duty and freight $1,748.52, Chaise loungers $1,620</t>
  </si>
  <si>
    <t>9' Octagon Frankford Umbrella "Monterey $3,556, Umbrella base $1,822.50</t>
  </si>
  <si>
    <t>Propane Pool Heater (1ea) - ($2,900), Pool  Pump $2,160, Sand Filter Value $412,  Pool light replacment $863, Freight &amp; Duty on Pool Vacumm $1,029.99, (AIB $3,100 invoice moved to Ops as per Tom Mothrorpe instead of Capex), Pool pump replacement $1,300</t>
  </si>
  <si>
    <t>11 installed, no new purchased, attics hatches moves to 2023, Door replacement (labor) $3,300</t>
  </si>
  <si>
    <t>B2 &amp; B4 ventilation $6,647</t>
  </si>
  <si>
    <t>Croton $360, Greenwood $540, Cow Manure $5,940. Mulch $345, Fetilzer $2,695.05, Mulch $500</t>
  </si>
  <si>
    <t>Walkway Repairs $528, Stair Thread repair kit $1,461, pathway repears $800</t>
  </si>
  <si>
    <t>Hiblow Septic Aerator Pumps $2,258.72, Irrigation tank piping/plumbing ($4,500 - labor, $2,996 - material, blowers - $7944)</t>
  </si>
  <si>
    <t>Forecast - 2022</t>
  </si>
  <si>
    <t>January</t>
  </si>
  <si>
    <t>February</t>
  </si>
  <si>
    <t>May</t>
  </si>
  <si>
    <t>August</t>
  </si>
  <si>
    <t>September</t>
  </si>
  <si>
    <t>October</t>
  </si>
  <si>
    <t>November</t>
  </si>
  <si>
    <t>December</t>
  </si>
  <si>
    <t>Manning</t>
  </si>
  <si>
    <t>Rate</t>
  </si>
  <si>
    <t xml:space="preserve">Phedre, Duval </t>
  </si>
  <si>
    <t xml:space="preserve">Schmid, Michel </t>
  </si>
  <si>
    <t>Joseph, Judner</t>
  </si>
  <si>
    <t>Vacant</t>
  </si>
  <si>
    <t>Total</t>
  </si>
  <si>
    <t>Moore, Waldo</t>
  </si>
  <si>
    <t>Alcius, Godvidson</t>
  </si>
  <si>
    <t>Decius, Samuel</t>
  </si>
  <si>
    <t xml:space="preserve">McIntosh, Delroy Winston </t>
  </si>
  <si>
    <t>Moreno, Jose Familia</t>
  </si>
  <si>
    <t>Williams, Lesly Andre</t>
  </si>
  <si>
    <t>Wilson, Jevonte</t>
  </si>
  <si>
    <t>Outten, Shavonte Leroy</t>
  </si>
  <si>
    <t xml:space="preserve">Rosemary, Ronald </t>
  </si>
  <si>
    <t>Placide, Altiery</t>
  </si>
  <si>
    <t xml:space="preserve">Steplin, Theodore </t>
  </si>
  <si>
    <t>Vacant - AC Tech</t>
  </si>
  <si>
    <t>Strata Admin</t>
  </si>
  <si>
    <t>Lima, Samuel</t>
  </si>
  <si>
    <t>Williams, Soraya</t>
  </si>
  <si>
    <t xml:space="preserve">Theodore, Pauline </t>
  </si>
  <si>
    <t>Francois, Peguy</t>
  </si>
  <si>
    <t>Ingham, Shawn Moris</t>
  </si>
  <si>
    <t xml:space="preserve">Williams, Michael </t>
  </si>
  <si>
    <t>Seymour, Candi Green</t>
  </si>
  <si>
    <t>Supervisor</t>
  </si>
  <si>
    <t>Increase from $10 to $15k by BOD</t>
  </si>
  <si>
    <t>Quote requested by Chairman - need upgrade cost</t>
  </si>
  <si>
    <t>IT Backbone</t>
  </si>
  <si>
    <t>Room Doors - Replacment (8) &amp;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</si>
</sst>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#,##0.0"/>
    <numFmt numFmtId="167" formatCode="_(* #,##0_);_(* \(#,##0\);_(* &quot;-&quot;??_);_(@_)"/>
    <numFmt numFmtId="168" formatCode="_(&quot;$&quot;* #,##0_);_(&quot;$&quot;* \(#,##0\);_(&quot;$&quot;* &quot;-&quot;??_);_(@_)"/>
    <numFmt numFmtId="169" formatCode="_-* #,##0\ _p_t_a_-;\-* #,##0\ _p_t_a_-;_-* &quot;-&quot;??\ _p_t_a_-;_-@_-"/>
    <numFmt numFmtId="170" formatCode="_(* #,##0.00_);_(* \(#,##0.00\);_(* &quot;-&quot;_);_(@_)"/>
    <numFmt numFmtId="171" formatCode="_-* #,##0.00\ _p_t_a_-;\-* #,##0.00\ _p_t_a_-;_-* &quot;-&quot;??\ _p_t_a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LucidaSans"/>
    </font>
    <font>
      <b/>
      <i/>
      <sz val="16"/>
      <name val="Calibri"/>
      <family val="2"/>
      <scheme val="minor"/>
    </font>
    <font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8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sz val="2"/>
      <name val="Calibri"/>
      <family val="2"/>
      <scheme val="minor"/>
    </font>
    <font>
      <i/>
      <sz val="2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i/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70C0"/>
      <name val="Arial"/>
      <family val="2"/>
    </font>
    <font>
      <sz val="50"/>
      <name val="Arial"/>
      <family val="2"/>
    </font>
    <font>
      <sz val="8"/>
      <color rgb="FF000000"/>
      <name val="Tahoma"/>
      <family val="2"/>
    </font>
    <font>
      <b/>
      <sz val="10"/>
      <color rgb="FF0070C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9" fontId="23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4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3" borderId="0" xfId="0" applyFont="1" applyFill="1"/>
    <xf numFmtId="0" fontId="3" fillId="2" borderId="0" xfId="0" applyFont="1" applyFill="1"/>
    <xf numFmtId="0" fontId="5" fillId="3" borderId="0" xfId="0" applyFont="1" applyFill="1"/>
    <xf numFmtId="0" fontId="7" fillId="2" borderId="0" xfId="0" applyFont="1" applyFill="1"/>
    <xf numFmtId="0" fontId="8" fillId="3" borderId="0" xfId="0" applyFont="1" applyFill="1"/>
    <xf numFmtId="0" fontId="8" fillId="2" borderId="0" xfId="0" applyFont="1" applyFill="1"/>
    <xf numFmtId="165" fontId="11" fillId="3" borderId="0" xfId="2" applyNumberFormat="1" applyFont="1" applyFill="1" applyAlignment="1">
      <alignment horizontal="left" vertical="center"/>
    </xf>
    <xf numFmtId="165" fontId="11" fillId="2" borderId="0" xfId="2" applyNumberFormat="1" applyFont="1" applyFill="1" applyAlignment="1">
      <alignment horizontal="left" vertical="center"/>
    </xf>
    <xf numFmtId="0" fontId="12" fillId="3" borderId="0" xfId="0" applyFont="1" applyFill="1"/>
    <xf numFmtId="165" fontId="11" fillId="3" borderId="0" xfId="2" applyNumberFormat="1" applyFont="1" applyFill="1" applyAlignment="1">
      <alignment horizontal="right" vertical="center"/>
    </xf>
    <xf numFmtId="165" fontId="13" fillId="3" borderId="0" xfId="2" applyNumberFormat="1" applyFont="1" applyFill="1" applyAlignment="1">
      <alignment horizontal="left" vertical="center"/>
    </xf>
    <xf numFmtId="165" fontId="14" fillId="3" borderId="0" xfId="2" applyNumberFormat="1" applyFont="1" applyFill="1" applyAlignment="1">
      <alignment horizontal="left" vertical="center"/>
    </xf>
    <xf numFmtId="165" fontId="15" fillId="3" borderId="0" xfId="2" applyNumberFormat="1" applyFont="1" applyFill="1" applyAlignment="1">
      <alignment horizontal="left" vertical="center"/>
    </xf>
    <xf numFmtId="165" fontId="13" fillId="3" borderId="0" xfId="2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2" fillId="3" borderId="1" xfId="0" applyFont="1" applyFill="1" applyBorder="1"/>
    <xf numFmtId="0" fontId="16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17" fillId="3" borderId="0" xfId="0" applyFont="1" applyFill="1"/>
    <xf numFmtId="0" fontId="17" fillId="2" borderId="0" xfId="0" applyFont="1" applyFill="1"/>
    <xf numFmtId="165" fontId="18" fillId="3" borderId="0" xfId="2" applyNumberFormat="1" applyFont="1" applyFill="1" applyAlignment="1">
      <alignment horizontal="right" vertical="center"/>
    </xf>
    <xf numFmtId="165" fontId="15" fillId="3" borderId="0" xfId="2" applyNumberFormat="1" applyFont="1" applyFill="1" applyAlignment="1">
      <alignment horizontal="right" vertical="center"/>
    </xf>
    <xf numFmtId="165" fontId="15" fillId="2" borderId="0" xfId="2" applyNumberFormat="1" applyFont="1" applyFill="1" applyAlignment="1">
      <alignment horizontal="right" vertical="center"/>
    </xf>
    <xf numFmtId="0" fontId="6" fillId="3" borderId="0" xfId="0" applyFont="1" applyFill="1"/>
    <xf numFmtId="4" fontId="3" fillId="3" borderId="0" xfId="0" applyNumberFormat="1" applyFont="1" applyFill="1" applyAlignment="1">
      <alignment horizontal="center"/>
    </xf>
    <xf numFmtId="0" fontId="16" fillId="3" borderId="0" xfId="0" applyFont="1" applyFill="1"/>
    <xf numFmtId="0" fontId="16" fillId="2" borderId="0" xfId="0" applyFont="1" applyFill="1"/>
    <xf numFmtId="4" fontId="3" fillId="3" borderId="0" xfId="0" applyNumberFormat="1" applyFont="1" applyFill="1"/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20" fillId="3" borderId="2" xfId="0" applyFont="1" applyFill="1" applyBorder="1"/>
    <xf numFmtId="0" fontId="20" fillId="3" borderId="3" xfId="0" applyFont="1" applyFill="1" applyBorder="1"/>
    <xf numFmtId="0" fontId="8" fillId="3" borderId="2" xfId="0" applyFont="1" applyFill="1" applyBorder="1"/>
    <xf numFmtId="0" fontId="8" fillId="3" borderId="3" xfId="0" applyFont="1" applyFill="1" applyBorder="1"/>
    <xf numFmtId="0" fontId="21" fillId="3" borderId="2" xfId="0" applyFont="1" applyFill="1" applyBorder="1"/>
    <xf numFmtId="0" fontId="21" fillId="3" borderId="3" xfId="0" applyFont="1" applyFill="1" applyBorder="1"/>
    <xf numFmtId="0" fontId="21" fillId="2" borderId="0" xfId="0" applyFont="1" applyFill="1"/>
    <xf numFmtId="0" fontId="20" fillId="3" borderId="10" xfId="0" applyFont="1" applyFill="1" applyBorder="1"/>
    <xf numFmtId="0" fontId="8" fillId="3" borderId="11" xfId="0" applyFont="1" applyFill="1" applyBorder="1"/>
    <xf numFmtId="0" fontId="8" fillId="3" borderId="4" xfId="0" applyFont="1" applyFill="1" applyBorder="1"/>
    <xf numFmtId="0" fontId="22" fillId="3" borderId="12" xfId="0" applyFont="1" applyFill="1" applyBorder="1"/>
    <xf numFmtId="0" fontId="22" fillId="3" borderId="3" xfId="0" applyFont="1" applyFill="1" applyBorder="1"/>
    <xf numFmtId="41" fontId="5" fillId="3" borderId="11" xfId="0" applyNumberFormat="1" applyFont="1" applyFill="1" applyBorder="1" applyAlignment="1">
      <alignment horizontal="center"/>
    </xf>
    <xf numFmtId="9" fontId="6" fillId="3" borderId="4" xfId="3" applyFont="1" applyFill="1" applyBorder="1" applyAlignment="1">
      <alignment horizontal="center"/>
    </xf>
    <xf numFmtId="9" fontId="6" fillId="3" borderId="0" xfId="3" applyFont="1" applyFill="1" applyBorder="1" applyAlignment="1">
      <alignment horizontal="center"/>
    </xf>
    <xf numFmtId="9" fontId="6" fillId="2" borderId="0" xfId="3" applyFont="1" applyFill="1" applyAlignment="1">
      <alignment horizontal="center"/>
    </xf>
    <xf numFmtId="41" fontId="21" fillId="3" borderId="11" xfId="3" applyNumberFormat="1" applyFont="1" applyFill="1" applyBorder="1" applyAlignment="1">
      <alignment horizontal="center"/>
    </xf>
    <xf numFmtId="41" fontId="21" fillId="3" borderId="4" xfId="3" applyNumberFormat="1" applyFont="1" applyFill="1" applyBorder="1" applyAlignment="1">
      <alignment horizontal="center"/>
    </xf>
    <xf numFmtId="41" fontId="21" fillId="2" borderId="0" xfId="3" applyNumberFormat="1" applyFont="1" applyFill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9" fontId="6" fillId="3" borderId="0" xfId="3" applyFont="1" applyFill="1" applyAlignment="1">
      <alignment horizontal="center"/>
    </xf>
    <xf numFmtId="41" fontId="5" fillId="3" borderId="13" xfId="0" applyNumberFormat="1" applyFont="1" applyFill="1" applyBorder="1" applyAlignment="1">
      <alignment horizontal="center"/>
    </xf>
    <xf numFmtId="41" fontId="8" fillId="3" borderId="0" xfId="0" applyNumberFormat="1" applyFont="1" applyFill="1"/>
    <xf numFmtId="0" fontId="21" fillId="2" borderId="0" xfId="0" applyFont="1" applyFill="1" applyAlignment="1">
      <alignment horizontal="center"/>
    </xf>
    <xf numFmtId="0" fontId="24" fillId="2" borderId="0" xfId="0" applyFont="1" applyFill="1"/>
    <xf numFmtId="3" fontId="22" fillId="3" borderId="11" xfId="0" applyNumberFormat="1" applyFont="1" applyFill="1" applyBorder="1" applyAlignment="1">
      <alignment horizontal="center"/>
    </xf>
    <xf numFmtId="9" fontId="21" fillId="3" borderId="11" xfId="3" applyFont="1" applyFill="1" applyBorder="1" applyAlignment="1">
      <alignment horizontal="center"/>
    </xf>
    <xf numFmtId="9" fontId="21" fillId="3" borderId="4" xfId="3" applyFont="1" applyFill="1" applyBorder="1" applyAlignment="1">
      <alignment horizontal="center"/>
    </xf>
    <xf numFmtId="9" fontId="21" fillId="2" borderId="0" xfId="3" applyFont="1" applyFill="1" applyAlignment="1">
      <alignment horizontal="center"/>
    </xf>
    <xf numFmtId="0" fontId="21" fillId="3" borderId="11" xfId="0" applyFont="1" applyFill="1" applyBorder="1"/>
    <xf numFmtId="0" fontId="21" fillId="3" borderId="4" xfId="0" applyFont="1" applyFill="1" applyBorder="1"/>
    <xf numFmtId="9" fontId="22" fillId="3" borderId="13" xfId="3" applyFont="1" applyFill="1" applyBorder="1" applyAlignment="1">
      <alignment horizontal="center"/>
    </xf>
    <xf numFmtId="9" fontId="22" fillId="3" borderId="4" xfId="3" applyFont="1" applyFill="1" applyBorder="1" applyAlignment="1">
      <alignment horizontal="center"/>
    </xf>
    <xf numFmtId="3" fontId="22" fillId="3" borderId="2" xfId="0" applyNumberFormat="1" applyFont="1" applyFill="1" applyBorder="1" applyAlignment="1">
      <alignment horizontal="center"/>
    </xf>
    <xf numFmtId="9" fontId="6" fillId="3" borderId="3" xfId="3" applyFont="1" applyFill="1" applyBorder="1" applyAlignment="1">
      <alignment horizontal="center"/>
    </xf>
    <xf numFmtId="9" fontId="6" fillId="3" borderId="10" xfId="3" applyFont="1" applyFill="1" applyBorder="1" applyAlignment="1">
      <alignment horizontal="center"/>
    </xf>
    <xf numFmtId="9" fontId="21" fillId="3" borderId="2" xfId="3" applyFont="1" applyFill="1" applyBorder="1" applyAlignment="1">
      <alignment horizontal="center"/>
    </xf>
    <xf numFmtId="9" fontId="21" fillId="3" borderId="3" xfId="3" applyFont="1" applyFill="1" applyBorder="1" applyAlignment="1">
      <alignment horizontal="center"/>
    </xf>
    <xf numFmtId="0" fontId="21" fillId="0" borderId="3" xfId="0" applyFont="1" applyBorder="1"/>
    <xf numFmtId="9" fontId="22" fillId="3" borderId="12" xfId="3" applyFont="1" applyFill="1" applyBorder="1" applyAlignment="1">
      <alignment horizontal="center"/>
    </xf>
    <xf numFmtId="9" fontId="22" fillId="3" borderId="3" xfId="3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5" fillId="2" borderId="0" xfId="0" applyFont="1" applyFill="1"/>
    <xf numFmtId="41" fontId="26" fillId="3" borderId="11" xfId="0" applyNumberFormat="1" applyFont="1" applyFill="1" applyBorder="1" applyAlignment="1">
      <alignment horizontal="center"/>
    </xf>
    <xf numFmtId="9" fontId="27" fillId="3" borderId="4" xfId="3" applyFont="1" applyFill="1" applyBorder="1" applyAlignment="1">
      <alignment horizontal="center"/>
    </xf>
    <xf numFmtId="9" fontId="27" fillId="3" borderId="0" xfId="3" applyFont="1" applyFill="1" applyBorder="1" applyAlignment="1">
      <alignment horizontal="center"/>
    </xf>
    <xf numFmtId="9" fontId="27" fillId="2" borderId="0" xfId="3" applyFont="1" applyFill="1" applyAlignment="1">
      <alignment horizontal="center"/>
    </xf>
    <xf numFmtId="41" fontId="16" fillId="3" borderId="11" xfId="3" applyNumberFormat="1" applyFont="1" applyFill="1" applyBorder="1" applyAlignment="1">
      <alignment horizontal="center"/>
    </xf>
    <xf numFmtId="41" fontId="16" fillId="3" borderId="4" xfId="3" applyNumberFormat="1" applyFont="1" applyFill="1" applyBorder="1" applyAlignment="1">
      <alignment horizontal="center"/>
    </xf>
    <xf numFmtId="41" fontId="16" fillId="2" borderId="0" xfId="3" applyNumberFormat="1" applyFont="1" applyFill="1" applyAlignment="1">
      <alignment horizontal="center"/>
    </xf>
    <xf numFmtId="0" fontId="19" fillId="3" borderId="11" xfId="0" applyFont="1" applyFill="1" applyBorder="1"/>
    <xf numFmtId="3" fontId="26" fillId="3" borderId="4" xfId="0" applyNumberFormat="1" applyFont="1" applyFill="1" applyBorder="1" applyAlignment="1">
      <alignment horizontal="center"/>
    </xf>
    <xf numFmtId="3" fontId="26" fillId="2" borderId="0" xfId="0" applyNumberFormat="1" applyFont="1" applyFill="1" applyAlignment="1">
      <alignment horizontal="center"/>
    </xf>
    <xf numFmtId="9" fontId="27" fillId="3" borderId="0" xfId="3" applyFont="1" applyFill="1" applyAlignment="1">
      <alignment horizontal="center"/>
    </xf>
    <xf numFmtId="41" fontId="26" fillId="3" borderId="13" xfId="0" applyNumberFormat="1" applyFont="1" applyFill="1" applyBorder="1" applyAlignment="1">
      <alignment horizontal="center"/>
    </xf>
    <xf numFmtId="0" fontId="19" fillId="3" borderId="0" xfId="0" applyFont="1" applyFill="1"/>
    <xf numFmtId="0" fontId="5" fillId="3" borderId="5" xfId="0" applyFont="1" applyFill="1" applyBorder="1"/>
    <xf numFmtId="0" fontId="6" fillId="3" borderId="8" xfId="0" applyFont="1" applyFill="1" applyBorder="1"/>
    <xf numFmtId="0" fontId="6" fillId="3" borderId="1" xfId="0" applyFont="1" applyFill="1" applyBorder="1"/>
    <xf numFmtId="0" fontId="6" fillId="2" borderId="0" xfId="0" applyFont="1" applyFill="1"/>
    <xf numFmtId="0" fontId="21" fillId="3" borderId="5" xfId="0" applyFont="1" applyFill="1" applyBorder="1"/>
    <xf numFmtId="0" fontId="21" fillId="3" borderId="8" xfId="0" applyFont="1" applyFill="1" applyBorder="1"/>
    <xf numFmtId="0" fontId="8" fillId="3" borderId="5" xfId="0" applyFont="1" applyFill="1" applyBorder="1"/>
    <xf numFmtId="0" fontId="8" fillId="3" borderId="8" xfId="0" applyFont="1" applyFill="1" applyBorder="1"/>
    <xf numFmtId="0" fontId="22" fillId="3" borderId="14" xfId="0" applyFont="1" applyFill="1" applyBorder="1"/>
    <xf numFmtId="0" fontId="22" fillId="3" borderId="8" xfId="0" applyFont="1" applyFill="1" applyBorder="1"/>
    <xf numFmtId="2" fontId="5" fillId="3" borderId="11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22" fillId="3" borderId="13" xfId="0" applyFont="1" applyFill="1" applyBorder="1"/>
    <xf numFmtId="0" fontId="22" fillId="3" borderId="4" xfId="0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41" fontId="5" fillId="0" borderId="11" xfId="0" applyNumberFormat="1" applyFont="1" applyBorder="1" applyAlignment="1">
      <alignment horizontal="center"/>
    </xf>
    <xf numFmtId="9" fontId="6" fillId="0" borderId="4" xfId="3" applyFont="1" applyBorder="1" applyAlignment="1">
      <alignment horizontal="center"/>
    </xf>
    <xf numFmtId="9" fontId="6" fillId="0" borderId="0" xfId="3" applyFont="1" applyBorder="1" applyAlignment="1">
      <alignment horizontal="center"/>
    </xf>
    <xf numFmtId="9" fontId="6" fillId="0" borderId="0" xfId="3" applyFont="1" applyAlignment="1">
      <alignment horizontal="center"/>
    </xf>
    <xf numFmtId="41" fontId="21" fillId="0" borderId="11" xfId="3" applyNumberFormat="1" applyFont="1" applyBorder="1" applyAlignment="1">
      <alignment horizontal="center"/>
    </xf>
    <xf numFmtId="41" fontId="21" fillId="0" borderId="4" xfId="3" applyNumberFormat="1" applyFont="1" applyBorder="1" applyAlignment="1">
      <alignment horizontal="center"/>
    </xf>
    <xf numFmtId="41" fontId="21" fillId="0" borderId="0" xfId="3" applyNumberFormat="1" applyFont="1" applyAlignment="1">
      <alignment horizontal="center"/>
    </xf>
    <xf numFmtId="0" fontId="8" fillId="0" borderId="11" xfId="0" applyFont="1" applyBorder="1"/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0" fontId="8" fillId="0" borderId="0" xfId="0" applyFont="1"/>
    <xf numFmtId="166" fontId="5" fillId="3" borderId="5" xfId="0" applyNumberFormat="1" applyFont="1" applyFill="1" applyBorder="1" applyAlignment="1">
      <alignment horizontal="center"/>
    </xf>
    <xf numFmtId="166" fontId="6" fillId="3" borderId="8" xfId="0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6" fontId="21" fillId="3" borderId="5" xfId="0" applyNumberFormat="1" applyFont="1" applyFill="1" applyBorder="1" applyAlignment="1">
      <alignment horizontal="center"/>
    </xf>
    <xf numFmtId="166" fontId="21" fillId="3" borderId="8" xfId="0" applyNumberFormat="1" applyFont="1" applyFill="1" applyBorder="1" applyAlignment="1">
      <alignment horizontal="center"/>
    </xf>
    <xf numFmtId="166" fontId="21" fillId="2" borderId="0" xfId="0" applyNumberFormat="1" applyFont="1" applyFill="1" applyAlignment="1">
      <alignment horizontal="center"/>
    </xf>
    <xf numFmtId="0" fontId="8" fillId="0" borderId="8" xfId="0" applyFont="1" applyBorder="1"/>
    <xf numFmtId="166" fontId="22" fillId="3" borderId="14" xfId="0" applyNumberFormat="1" applyFont="1" applyFill="1" applyBorder="1" applyAlignment="1">
      <alignment horizontal="center"/>
    </xf>
    <xf numFmtId="166" fontId="22" fillId="3" borderId="8" xfId="0" applyNumberFormat="1" applyFont="1" applyFill="1" applyBorder="1" applyAlignment="1">
      <alignment horizontal="center"/>
    </xf>
    <xf numFmtId="166" fontId="5" fillId="3" borderId="11" xfId="0" applyNumberFormat="1" applyFont="1" applyFill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166" fontId="6" fillId="3" borderId="0" xfId="0" applyNumberFormat="1" applyFont="1" applyFill="1" applyAlignment="1">
      <alignment horizontal="center"/>
    </xf>
    <xf numFmtId="166" fontId="21" fillId="3" borderId="11" xfId="0" applyNumberFormat="1" applyFont="1" applyFill="1" applyBorder="1" applyAlignment="1">
      <alignment horizontal="center"/>
    </xf>
    <xf numFmtId="166" fontId="21" fillId="3" borderId="4" xfId="0" applyNumberFormat="1" applyFont="1" applyFill="1" applyBorder="1" applyAlignment="1">
      <alignment horizontal="center"/>
    </xf>
    <xf numFmtId="0" fontId="8" fillId="0" borderId="4" xfId="0" applyFont="1" applyBorder="1"/>
    <xf numFmtId="166" fontId="22" fillId="3" borderId="13" xfId="0" applyNumberFormat="1" applyFont="1" applyFill="1" applyBorder="1" applyAlignment="1">
      <alignment horizontal="center"/>
    </xf>
    <xf numFmtId="166" fontId="22" fillId="3" borderId="4" xfId="0" applyNumberFormat="1" applyFont="1" applyFill="1" applyBorder="1" applyAlignment="1">
      <alignment horizontal="center"/>
    </xf>
    <xf numFmtId="166" fontId="5" fillId="3" borderId="2" xfId="0" applyNumberFormat="1" applyFont="1" applyFill="1" applyBorder="1" applyAlignment="1">
      <alignment horizontal="center"/>
    </xf>
    <xf numFmtId="166" fontId="6" fillId="3" borderId="3" xfId="0" applyNumberFormat="1" applyFont="1" applyFill="1" applyBorder="1" applyAlignment="1">
      <alignment horizontal="center"/>
    </xf>
    <xf numFmtId="166" fontId="21" fillId="3" borderId="2" xfId="0" applyNumberFormat="1" applyFont="1" applyFill="1" applyBorder="1" applyAlignment="1">
      <alignment horizontal="center"/>
    </xf>
    <xf numFmtId="166" fontId="21" fillId="3" borderId="3" xfId="0" applyNumberFormat="1" applyFont="1" applyFill="1" applyBorder="1" applyAlignment="1">
      <alignment horizontal="center"/>
    </xf>
    <xf numFmtId="0" fontId="8" fillId="0" borderId="3" xfId="0" applyFont="1" applyBorder="1"/>
    <xf numFmtId="166" fontId="6" fillId="3" borderId="10" xfId="0" applyNumberFormat="1" applyFont="1" applyFill="1" applyBorder="1" applyAlignment="1">
      <alignment horizontal="center"/>
    </xf>
    <xf numFmtId="166" fontId="22" fillId="3" borderId="12" xfId="0" applyNumberFormat="1" applyFont="1" applyFill="1" applyBorder="1" applyAlignment="1">
      <alignment horizontal="center"/>
    </xf>
    <xf numFmtId="166" fontId="22" fillId="3" borderId="3" xfId="0" applyNumberFormat="1" applyFont="1" applyFill="1" applyBorder="1" applyAlignment="1">
      <alignment horizontal="center"/>
    </xf>
    <xf numFmtId="41" fontId="22" fillId="3" borderId="13" xfId="3" applyNumberFormat="1" applyFont="1" applyFill="1" applyBorder="1" applyAlignment="1">
      <alignment horizontal="center"/>
    </xf>
    <xf numFmtId="41" fontId="22" fillId="3" borderId="4" xfId="3" applyNumberFormat="1" applyFont="1" applyFill="1" applyBorder="1" applyAlignment="1">
      <alignment horizontal="center"/>
    </xf>
    <xf numFmtId="0" fontId="8" fillId="2" borderId="8" xfId="0" applyFont="1" applyFill="1" applyBorder="1"/>
    <xf numFmtId="0" fontId="8" fillId="2" borderId="4" xfId="0" applyFont="1" applyFill="1" applyBorder="1"/>
    <xf numFmtId="41" fontId="13" fillId="3" borderId="13" xfId="3" applyNumberFormat="1" applyFont="1" applyFill="1" applyBorder="1" applyAlignment="1">
      <alignment horizontal="center"/>
    </xf>
    <xf numFmtId="41" fontId="13" fillId="3" borderId="4" xfId="3" applyNumberFormat="1" applyFont="1" applyFill="1" applyBorder="1" applyAlignment="1">
      <alignment horizontal="center"/>
    </xf>
    <xf numFmtId="3" fontId="26" fillId="3" borderId="8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3" borderId="14" xfId="0" applyFont="1" applyFill="1" applyBorder="1"/>
    <xf numFmtId="0" fontId="13" fillId="3" borderId="0" xfId="0" applyFont="1" applyFill="1"/>
    <xf numFmtId="0" fontId="19" fillId="3" borderId="0" xfId="0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5" fillId="3" borderId="12" xfId="0" applyFont="1" applyFill="1" applyBorder="1"/>
    <xf numFmtId="0" fontId="5" fillId="3" borderId="3" xfId="0" applyFont="1" applyFill="1" applyBorder="1"/>
    <xf numFmtId="0" fontId="2" fillId="2" borderId="0" xfId="0" applyFont="1" applyFill="1"/>
    <xf numFmtId="0" fontId="5" fillId="3" borderId="11" xfId="0" applyFont="1" applyFill="1" applyBorder="1" applyAlignment="1">
      <alignment horizontal="center"/>
    </xf>
    <xf numFmtId="41" fontId="5" fillId="2" borderId="11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166" fontId="8" fillId="3" borderId="11" xfId="0" applyNumberFormat="1" applyFont="1" applyFill="1" applyBorder="1" applyAlignment="1">
      <alignment horizontal="center"/>
    </xf>
    <xf numFmtId="166" fontId="8" fillId="3" borderId="4" xfId="0" applyNumberFormat="1" applyFont="1" applyFill="1" applyBorder="1" applyAlignment="1">
      <alignment horizontal="center"/>
    </xf>
    <xf numFmtId="166" fontId="8" fillId="2" borderId="0" xfId="0" applyNumberFormat="1" applyFont="1" applyFill="1" applyAlignment="1">
      <alignment horizontal="center"/>
    </xf>
    <xf numFmtId="166" fontId="5" fillId="3" borderId="13" xfId="0" applyNumberFormat="1" applyFont="1" applyFill="1" applyBorder="1" applyAlignment="1">
      <alignment horizontal="center"/>
    </xf>
    <xf numFmtId="166" fontId="5" fillId="3" borderId="4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6" fontId="8" fillId="3" borderId="3" xfId="0" applyNumberFormat="1" applyFont="1" applyFill="1" applyBorder="1" applyAlignment="1">
      <alignment horizontal="center"/>
    </xf>
    <xf numFmtId="166" fontId="5" fillId="3" borderId="12" xfId="0" applyNumberFormat="1" applyFont="1" applyFill="1" applyBorder="1" applyAlignment="1">
      <alignment horizontal="center"/>
    </xf>
    <xf numFmtId="166" fontId="5" fillId="3" borderId="3" xfId="0" applyNumberFormat="1" applyFont="1" applyFill="1" applyBorder="1" applyAlignment="1">
      <alignment horizontal="center"/>
    </xf>
    <xf numFmtId="41" fontId="21" fillId="3" borderId="2" xfId="3" applyNumberFormat="1" applyFont="1" applyFill="1" applyBorder="1" applyAlignment="1">
      <alignment horizontal="center"/>
    </xf>
    <xf numFmtId="41" fontId="21" fillId="3" borderId="3" xfId="3" applyNumberFormat="1" applyFont="1" applyFill="1" applyBorder="1" applyAlignment="1">
      <alignment horizontal="center"/>
    </xf>
    <xf numFmtId="41" fontId="22" fillId="3" borderId="12" xfId="3" applyNumberFormat="1" applyFont="1" applyFill="1" applyBorder="1" applyAlignment="1">
      <alignment horizontal="center"/>
    </xf>
    <xf numFmtId="41" fontId="22" fillId="3" borderId="3" xfId="3" applyNumberFormat="1" applyFont="1" applyFill="1" applyBorder="1" applyAlignment="1">
      <alignment horizontal="center"/>
    </xf>
    <xf numFmtId="41" fontId="5" fillId="3" borderId="5" xfId="0" applyNumberFormat="1" applyFont="1" applyFill="1" applyBorder="1" applyAlignment="1">
      <alignment horizontal="center"/>
    </xf>
    <xf numFmtId="9" fontId="6" fillId="3" borderId="1" xfId="3" applyFont="1" applyFill="1" applyBorder="1" applyAlignment="1">
      <alignment horizontal="center"/>
    </xf>
    <xf numFmtId="9" fontId="6" fillId="3" borderId="8" xfId="3" applyFont="1" applyFill="1" applyBorder="1" applyAlignment="1">
      <alignment horizontal="center"/>
    </xf>
    <xf numFmtId="9" fontId="8" fillId="3" borderId="5" xfId="3" applyFont="1" applyFill="1" applyBorder="1" applyAlignment="1">
      <alignment horizontal="center"/>
    </xf>
    <xf numFmtId="9" fontId="8" fillId="3" borderId="8" xfId="3" applyFont="1" applyFill="1" applyBorder="1" applyAlignment="1">
      <alignment horizontal="center"/>
    </xf>
    <xf numFmtId="9" fontId="8" fillId="2" borderId="0" xfId="3" applyFont="1" applyFill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9" fontId="5" fillId="3" borderId="14" xfId="3" applyFont="1" applyFill="1" applyBorder="1" applyAlignment="1">
      <alignment horizontal="center"/>
    </xf>
    <xf numFmtId="9" fontId="5" fillId="3" borderId="8" xfId="3" applyFont="1" applyFill="1" applyBorder="1" applyAlignment="1">
      <alignment horizontal="center"/>
    </xf>
    <xf numFmtId="9" fontId="8" fillId="3" borderId="11" xfId="3" applyFont="1" applyFill="1" applyBorder="1" applyAlignment="1">
      <alignment horizontal="center"/>
    </xf>
    <xf numFmtId="9" fontId="8" fillId="3" borderId="4" xfId="3" applyFont="1" applyFill="1" applyBorder="1" applyAlignment="1">
      <alignment horizontal="center"/>
    </xf>
    <xf numFmtId="9" fontId="5" fillId="3" borderId="13" xfId="3" applyFont="1" applyFill="1" applyBorder="1" applyAlignment="1">
      <alignment horizontal="center"/>
    </xf>
    <xf numFmtId="9" fontId="5" fillId="3" borderId="4" xfId="3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9" fontId="8" fillId="3" borderId="2" xfId="3" applyFont="1" applyFill="1" applyBorder="1" applyAlignment="1">
      <alignment horizontal="center"/>
    </xf>
    <xf numFmtId="9" fontId="8" fillId="3" borderId="3" xfId="3" applyFont="1" applyFill="1" applyBorder="1" applyAlignment="1">
      <alignment horizontal="center"/>
    </xf>
    <xf numFmtId="9" fontId="5" fillId="3" borderId="12" xfId="3" applyFont="1" applyFill="1" applyBorder="1" applyAlignment="1">
      <alignment horizontal="center"/>
    </xf>
    <xf numFmtId="9" fontId="5" fillId="3" borderId="3" xfId="3" applyFont="1" applyFill="1" applyBorder="1" applyAlignment="1">
      <alignment horizontal="center"/>
    </xf>
    <xf numFmtId="0" fontId="19" fillId="3" borderId="5" xfId="0" applyFont="1" applyFill="1" applyBorder="1"/>
    <xf numFmtId="0" fontId="19" fillId="3" borderId="8" xfId="0" applyFont="1" applyFill="1" applyBorder="1"/>
    <xf numFmtId="0" fontId="19" fillId="2" borderId="0" xfId="0" applyFont="1" applyFill="1"/>
    <xf numFmtId="0" fontId="26" fillId="3" borderId="14" xfId="0" applyFont="1" applyFill="1" applyBorder="1"/>
    <xf numFmtId="0" fontId="26" fillId="3" borderId="8" xfId="0" applyFont="1" applyFill="1" applyBorder="1"/>
    <xf numFmtId="9" fontId="19" fillId="3" borderId="2" xfId="3" applyFont="1" applyFill="1" applyBorder="1" applyAlignment="1">
      <alignment horizontal="center"/>
    </xf>
    <xf numFmtId="9" fontId="19" fillId="3" borderId="3" xfId="3" applyFont="1" applyFill="1" applyBorder="1" applyAlignment="1">
      <alignment horizontal="center"/>
    </xf>
    <xf numFmtId="9" fontId="19" fillId="2" borderId="0" xfId="3" applyFont="1" applyFill="1" applyAlignment="1">
      <alignment horizontal="center"/>
    </xf>
    <xf numFmtId="9" fontId="26" fillId="3" borderId="12" xfId="3" applyFont="1" applyFill="1" applyBorder="1" applyAlignment="1">
      <alignment horizontal="center"/>
    </xf>
    <xf numFmtId="9" fontId="26" fillId="3" borderId="3" xfId="3" applyFont="1" applyFill="1" applyBorder="1" applyAlignment="1">
      <alignment horizontal="center"/>
    </xf>
    <xf numFmtId="0" fontId="6" fillId="3" borderId="5" xfId="0" applyFont="1" applyFill="1" applyBorder="1"/>
    <xf numFmtId="3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2" fontId="5" fillId="3" borderId="0" xfId="0" applyNumberFormat="1" applyFont="1" applyFill="1"/>
    <xf numFmtId="0" fontId="27" fillId="4" borderId="7" xfId="0" applyFont="1" applyFill="1" applyBorder="1" applyAlignment="1">
      <alignment horizontal="right"/>
    </xf>
    <xf numFmtId="0" fontId="27" fillId="2" borderId="0" xfId="0" applyFont="1" applyFill="1" applyAlignment="1">
      <alignment horizontal="right"/>
    </xf>
    <xf numFmtId="3" fontId="26" fillId="3" borderId="11" xfId="0" applyNumberFormat="1" applyFont="1" applyFill="1" applyBorder="1"/>
    <xf numFmtId="0" fontId="20" fillId="3" borderId="0" xfId="0" applyFont="1" applyFill="1"/>
    <xf numFmtId="3" fontId="5" fillId="3" borderId="11" xfId="0" applyNumberFormat="1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5" fillId="2" borderId="0" xfId="0" applyFont="1" applyFill="1"/>
    <xf numFmtId="3" fontId="26" fillId="3" borderId="2" xfId="0" applyNumberFormat="1" applyFont="1" applyFill="1" applyBorder="1"/>
    <xf numFmtId="0" fontId="5" fillId="3" borderId="4" xfId="0" applyFont="1" applyFill="1" applyBorder="1"/>
    <xf numFmtId="41" fontId="5" fillId="3" borderId="0" xfId="0" applyNumberFormat="1" applyFont="1" applyFill="1" applyAlignment="1">
      <alignment horizontal="center"/>
    </xf>
    <xf numFmtId="9" fontId="3" fillId="3" borderId="8" xfId="3" applyFont="1" applyFill="1" applyBorder="1" applyAlignment="1">
      <alignment horizontal="right"/>
    </xf>
    <xf numFmtId="166" fontId="5" fillId="3" borderId="1" xfId="0" applyNumberFormat="1" applyFont="1" applyFill="1" applyBorder="1" applyAlignment="1">
      <alignment horizontal="center"/>
    </xf>
    <xf numFmtId="9" fontId="3" fillId="3" borderId="1" xfId="3" applyFont="1" applyFill="1" applyBorder="1" applyAlignment="1">
      <alignment horizontal="right"/>
    </xf>
    <xf numFmtId="9" fontId="3" fillId="2" borderId="0" xfId="3" applyFont="1" applyFill="1" applyAlignment="1">
      <alignment horizontal="right"/>
    </xf>
    <xf numFmtId="9" fontId="8" fillId="3" borderId="5" xfId="3" applyFont="1" applyFill="1" applyBorder="1" applyAlignment="1">
      <alignment horizontal="right"/>
    </xf>
    <xf numFmtId="9" fontId="8" fillId="3" borderId="8" xfId="3" applyFont="1" applyFill="1" applyBorder="1" applyAlignment="1">
      <alignment horizontal="right"/>
    </xf>
    <xf numFmtId="9" fontId="8" fillId="2" borderId="0" xfId="3" applyFont="1" applyFill="1" applyAlignment="1">
      <alignment horizontal="right"/>
    </xf>
    <xf numFmtId="0" fontId="5" fillId="3" borderId="8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9" fontId="5" fillId="3" borderId="14" xfId="3" applyFont="1" applyFill="1" applyBorder="1" applyAlignment="1">
      <alignment horizontal="right"/>
    </xf>
    <xf numFmtId="9" fontId="5" fillId="3" borderId="8" xfId="3" applyFont="1" applyFill="1" applyBorder="1" applyAlignment="1">
      <alignment horizontal="right"/>
    </xf>
    <xf numFmtId="9" fontId="3" fillId="3" borderId="4" xfId="3" applyFont="1" applyFill="1" applyBorder="1" applyAlignment="1">
      <alignment horizontal="right"/>
    </xf>
    <xf numFmtId="166" fontId="5" fillId="3" borderId="0" xfId="0" applyNumberFormat="1" applyFont="1" applyFill="1" applyAlignment="1">
      <alignment horizontal="center"/>
    </xf>
    <xf numFmtId="9" fontId="3" fillId="3" borderId="0" xfId="3" applyFont="1" applyFill="1" applyAlignment="1">
      <alignment horizontal="right"/>
    </xf>
    <xf numFmtId="9" fontId="8" fillId="3" borderId="11" xfId="3" applyFont="1" applyFill="1" applyBorder="1" applyAlignment="1">
      <alignment horizontal="right"/>
    </xf>
    <xf numFmtId="9" fontId="8" fillId="3" borderId="4" xfId="3" applyFont="1" applyFill="1" applyBorder="1" applyAlignment="1">
      <alignment horizontal="right"/>
    </xf>
    <xf numFmtId="9" fontId="5" fillId="3" borderId="13" xfId="3" applyFont="1" applyFill="1" applyBorder="1" applyAlignment="1">
      <alignment horizontal="right"/>
    </xf>
    <xf numFmtId="9" fontId="5" fillId="3" borderId="4" xfId="3" applyFont="1" applyFill="1" applyBorder="1" applyAlignment="1">
      <alignment horizontal="right"/>
    </xf>
    <xf numFmtId="41" fontId="26" fillId="3" borderId="0" xfId="0" applyNumberFormat="1" applyFont="1" applyFill="1" applyAlignment="1">
      <alignment horizontal="center"/>
    </xf>
    <xf numFmtId="9" fontId="6" fillId="3" borderId="3" xfId="3" applyFont="1" applyFill="1" applyBorder="1" applyAlignment="1">
      <alignment horizontal="right"/>
    </xf>
    <xf numFmtId="9" fontId="6" fillId="3" borderId="10" xfId="3" applyFont="1" applyFill="1" applyBorder="1" applyAlignment="1">
      <alignment horizontal="right"/>
    </xf>
    <xf numFmtId="9" fontId="6" fillId="2" borderId="0" xfId="3" applyFont="1" applyFill="1" applyAlignment="1">
      <alignment horizontal="right"/>
    </xf>
    <xf numFmtId="166" fontId="8" fillId="3" borderId="0" xfId="0" applyNumberFormat="1" applyFont="1" applyFill="1" applyAlignment="1">
      <alignment horizontal="center"/>
    </xf>
    <xf numFmtId="9" fontId="6" fillId="3" borderId="0" xfId="3" applyFont="1" applyFill="1" applyAlignment="1">
      <alignment horizontal="right"/>
    </xf>
    <xf numFmtId="166" fontId="8" fillId="3" borderId="10" xfId="0" applyNumberFormat="1" applyFont="1" applyFill="1" applyBorder="1" applyAlignment="1">
      <alignment horizontal="center"/>
    </xf>
    <xf numFmtId="0" fontId="26" fillId="3" borderId="11" xfId="0" applyFont="1" applyFill="1" applyBorder="1"/>
    <xf numFmtId="0" fontId="5" fillId="3" borderId="11" xfId="0" applyFont="1" applyFill="1" applyBorder="1"/>
    <xf numFmtId="0" fontId="26" fillId="3" borderId="0" xfId="0" applyFont="1" applyFill="1"/>
    <xf numFmtId="9" fontId="6" fillId="3" borderId="5" xfId="3" applyFont="1" applyFill="1" applyBorder="1" applyAlignment="1">
      <alignment horizontal="center"/>
    </xf>
    <xf numFmtId="9" fontId="6" fillId="3" borderId="11" xfId="3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3" fontId="5" fillId="3" borderId="0" xfId="0" applyNumberFormat="1" applyFont="1" applyFill="1"/>
    <xf numFmtId="0" fontId="26" fillId="3" borderId="2" xfId="0" applyFont="1" applyFill="1" applyBorder="1"/>
    <xf numFmtId="166" fontId="8" fillId="3" borderId="5" xfId="0" applyNumberFormat="1" applyFont="1" applyFill="1" applyBorder="1" applyAlignment="1">
      <alignment horizontal="center"/>
    </xf>
    <xf numFmtId="166" fontId="6" fillId="3" borderId="1" xfId="3" applyNumberFormat="1" applyFont="1" applyFill="1" applyBorder="1" applyAlignment="1">
      <alignment horizontal="right"/>
    </xf>
    <xf numFmtId="166" fontId="6" fillId="3" borderId="8" xfId="3" applyNumberFormat="1" applyFont="1" applyFill="1" applyBorder="1" applyAlignment="1">
      <alignment horizontal="right"/>
    </xf>
    <xf numFmtId="166" fontId="6" fillId="2" borderId="0" xfId="3" applyNumberFormat="1" applyFont="1" applyFill="1" applyAlignment="1">
      <alignment horizontal="right"/>
    </xf>
    <xf numFmtId="166" fontId="6" fillId="3" borderId="5" xfId="3" applyNumberFormat="1" applyFont="1" applyFill="1" applyBorder="1" applyAlignment="1">
      <alignment horizontal="right"/>
    </xf>
    <xf numFmtId="0" fontId="5" fillId="3" borderId="5" xfId="0" applyFont="1" applyFill="1" applyBorder="1" applyAlignment="1">
      <alignment horizontal="center"/>
    </xf>
    <xf numFmtId="3" fontId="5" fillId="3" borderId="8" xfId="0" applyNumberFormat="1" applyFont="1" applyFill="1" applyBorder="1"/>
    <xf numFmtId="3" fontId="5" fillId="2" borderId="0" xfId="0" applyNumberFormat="1" applyFont="1" applyFill="1"/>
    <xf numFmtId="166" fontId="5" fillId="3" borderId="14" xfId="3" applyNumberFormat="1" applyFont="1" applyFill="1" applyBorder="1" applyAlignment="1">
      <alignment horizontal="right"/>
    </xf>
    <xf numFmtId="166" fontId="5" fillId="3" borderId="8" xfId="3" applyNumberFormat="1" applyFont="1" applyFill="1" applyBorder="1" applyAlignment="1">
      <alignment horizontal="right"/>
    </xf>
    <xf numFmtId="166" fontId="6" fillId="3" borderId="10" xfId="3" applyNumberFormat="1" applyFont="1" applyFill="1" applyBorder="1" applyAlignment="1">
      <alignment horizontal="right"/>
    </xf>
    <xf numFmtId="166" fontId="6" fillId="3" borderId="3" xfId="3" applyNumberFormat="1" applyFont="1" applyFill="1" applyBorder="1" applyAlignment="1">
      <alignment horizontal="right"/>
    </xf>
    <xf numFmtId="166" fontId="6" fillId="3" borderId="2" xfId="3" applyNumberFormat="1" applyFont="1" applyFill="1" applyBorder="1" applyAlignment="1">
      <alignment horizontal="right"/>
    </xf>
    <xf numFmtId="0" fontId="5" fillId="3" borderId="2" xfId="0" applyFont="1" applyFill="1" applyBorder="1" applyAlignment="1">
      <alignment horizontal="center"/>
    </xf>
    <xf numFmtId="3" fontId="5" fillId="3" borderId="3" xfId="0" applyNumberFormat="1" applyFont="1" applyFill="1" applyBorder="1"/>
    <xf numFmtId="166" fontId="5" fillId="3" borderId="12" xfId="3" applyNumberFormat="1" applyFont="1" applyFill="1" applyBorder="1" applyAlignment="1">
      <alignment horizontal="right"/>
    </xf>
    <xf numFmtId="166" fontId="5" fillId="3" borderId="3" xfId="3" applyNumberFormat="1" applyFont="1" applyFill="1" applyBorder="1" applyAlignment="1">
      <alignment horizontal="right"/>
    </xf>
    <xf numFmtId="166" fontId="8" fillId="3" borderId="1" xfId="0" applyNumberFormat="1" applyFont="1" applyFill="1" applyBorder="1" applyAlignment="1">
      <alignment horizontal="center"/>
    </xf>
    <xf numFmtId="166" fontId="6" fillId="3" borderId="0" xfId="3" applyNumberFormat="1" applyFont="1" applyFill="1" applyAlignment="1">
      <alignment horizontal="right"/>
    </xf>
    <xf numFmtId="0" fontId="5" fillId="0" borderId="0" xfId="0" applyFont="1"/>
    <xf numFmtId="0" fontId="30" fillId="3" borderId="0" xfId="0" applyFont="1" applyFill="1" applyAlignment="1">
      <alignment horizontal="right"/>
    </xf>
    <xf numFmtId="0" fontId="30" fillId="3" borderId="0" xfId="0" applyFont="1" applyFill="1"/>
    <xf numFmtId="0" fontId="31" fillId="3" borderId="0" xfId="0" applyFont="1" applyFill="1"/>
    <xf numFmtId="0" fontId="31" fillId="4" borderId="0" xfId="0" applyFont="1" applyFill="1"/>
    <xf numFmtId="168" fontId="31" fillId="3" borderId="0" xfId="0" applyNumberFormat="1" applyFont="1" applyFill="1"/>
    <xf numFmtId="0" fontId="32" fillId="3" borderId="0" xfId="0" applyFont="1" applyFill="1"/>
    <xf numFmtId="168" fontId="30" fillId="3" borderId="0" xfId="0" applyNumberFormat="1" applyFont="1" applyFill="1"/>
    <xf numFmtId="7" fontId="30" fillId="3" borderId="0" xfId="0" applyNumberFormat="1" applyFont="1" applyFill="1"/>
    <xf numFmtId="168" fontId="32" fillId="3" borderId="0" xfId="0" applyNumberFormat="1" applyFont="1" applyFill="1"/>
    <xf numFmtId="0" fontId="23" fillId="3" borderId="0" xfId="0" applyFont="1" applyFill="1"/>
    <xf numFmtId="5" fontId="30" fillId="3" borderId="0" xfId="0" applyNumberFormat="1" applyFont="1" applyFill="1"/>
    <xf numFmtId="0" fontId="31" fillId="3" borderId="0" xfId="0" applyFont="1" applyFill="1" applyAlignment="1">
      <alignment horizontal="right"/>
    </xf>
    <xf numFmtId="0" fontId="31" fillId="3" borderId="15" xfId="0" applyFont="1" applyFill="1" applyBorder="1"/>
    <xf numFmtId="168" fontId="31" fillId="3" borderId="15" xfId="0" applyNumberFormat="1" applyFont="1" applyFill="1" applyBorder="1"/>
    <xf numFmtId="0" fontId="31" fillId="3" borderId="0" xfId="4" applyFont="1" applyFill="1" applyProtection="1">
      <protection locked="0"/>
    </xf>
    <xf numFmtId="0" fontId="31" fillId="2" borderId="0" xfId="4" applyFont="1" applyFill="1" applyProtection="1">
      <protection locked="0"/>
    </xf>
    <xf numFmtId="0" fontId="30" fillId="3" borderId="0" xfId="4" applyFont="1" applyFill="1" applyProtection="1">
      <protection locked="0"/>
    </xf>
    <xf numFmtId="0" fontId="30" fillId="2" borderId="0" xfId="4" applyFont="1" applyFill="1" applyProtection="1">
      <protection locked="0"/>
    </xf>
    <xf numFmtId="40" fontId="31" fillId="3" borderId="0" xfId="4" applyNumberFormat="1" applyFont="1" applyFill="1" applyProtection="1">
      <protection locked="0"/>
    </xf>
    <xf numFmtId="40" fontId="30" fillId="3" borderId="0" xfId="4" applyNumberFormat="1" applyFont="1" applyFill="1" applyProtection="1">
      <protection locked="0"/>
    </xf>
    <xf numFmtId="7" fontId="30" fillId="3" borderId="0" xfId="4" applyNumberFormat="1" applyFont="1" applyFill="1" applyProtection="1">
      <protection locked="0"/>
    </xf>
    <xf numFmtId="5" fontId="33" fillId="5" borderId="12" xfId="4" applyNumberFormat="1" applyFont="1" applyFill="1" applyBorder="1" applyAlignment="1" applyProtection="1">
      <alignment horizontal="center"/>
      <protection locked="0"/>
    </xf>
    <xf numFmtId="5" fontId="33" fillId="3" borderId="0" xfId="4" applyNumberFormat="1" applyFont="1" applyFill="1" applyAlignment="1" applyProtection="1">
      <alignment horizontal="center"/>
      <protection locked="0"/>
    </xf>
    <xf numFmtId="40" fontId="33" fillId="5" borderId="12" xfId="4" applyNumberFormat="1" applyFont="1" applyFill="1" applyBorder="1" applyAlignment="1" applyProtection="1">
      <alignment horizontal="center"/>
      <protection locked="0"/>
    </xf>
    <xf numFmtId="0" fontId="31" fillId="3" borderId="0" xfId="4" applyFont="1" applyFill="1" applyAlignment="1" applyProtection="1">
      <alignment horizontal="right"/>
      <protection locked="0"/>
    </xf>
    <xf numFmtId="49" fontId="31" fillId="5" borderId="14" xfId="4" applyNumberFormat="1" applyFont="1" applyFill="1" applyBorder="1" applyAlignment="1" applyProtection="1">
      <alignment horizontal="center"/>
      <protection locked="0"/>
    </xf>
    <xf numFmtId="49" fontId="31" fillId="3" borderId="0" xfId="4" applyNumberFormat="1" applyFont="1" applyFill="1" applyAlignment="1" applyProtection="1">
      <alignment horizontal="right"/>
      <protection locked="0"/>
    </xf>
    <xf numFmtId="49" fontId="31" fillId="0" borderId="14" xfId="4" applyNumberFormat="1" applyFont="1" applyBorder="1" applyAlignment="1" applyProtection="1">
      <alignment horizontal="center"/>
      <protection locked="0"/>
    </xf>
    <xf numFmtId="40" fontId="31" fillId="5" borderId="14" xfId="4" applyNumberFormat="1" applyFont="1" applyFill="1" applyBorder="1" applyAlignment="1" applyProtection="1">
      <alignment horizontal="center"/>
      <protection locked="0"/>
    </xf>
    <xf numFmtId="0" fontId="30" fillId="3" borderId="9" xfId="4" applyFont="1" applyFill="1" applyBorder="1" applyProtection="1">
      <protection locked="0"/>
    </xf>
    <xf numFmtId="42" fontId="30" fillId="3" borderId="9" xfId="4" applyNumberFormat="1" applyFont="1" applyFill="1" applyBorder="1" applyProtection="1">
      <protection locked="0"/>
    </xf>
    <xf numFmtId="41" fontId="30" fillId="3" borderId="0" xfId="4" applyNumberFormat="1" applyFont="1" applyFill="1" applyProtection="1">
      <protection locked="0"/>
    </xf>
    <xf numFmtId="42" fontId="30" fillId="0" borderId="9" xfId="4" applyNumberFormat="1" applyFont="1" applyBorder="1" applyProtection="1">
      <protection locked="0"/>
    </xf>
    <xf numFmtId="40" fontId="30" fillId="3" borderId="9" xfId="4" applyNumberFormat="1" applyFont="1" applyFill="1" applyBorder="1" applyProtection="1">
      <protection locked="0"/>
    </xf>
    <xf numFmtId="0" fontId="34" fillId="0" borderId="9" xfId="4" applyFont="1" applyBorder="1" applyAlignment="1" applyProtection="1">
      <alignment horizontal="left"/>
      <protection locked="0"/>
    </xf>
    <xf numFmtId="42" fontId="30" fillId="2" borderId="9" xfId="4" applyNumberFormat="1" applyFont="1" applyFill="1" applyBorder="1" applyProtection="1">
      <protection locked="0"/>
    </xf>
    <xf numFmtId="41" fontId="30" fillId="2" borderId="0" xfId="4" applyNumberFormat="1" applyFont="1" applyFill="1" applyProtection="1">
      <protection locked="0"/>
    </xf>
    <xf numFmtId="0" fontId="35" fillId="0" borderId="9" xfId="4" applyFont="1" applyBorder="1" applyProtection="1">
      <protection locked="0"/>
    </xf>
    <xf numFmtId="168" fontId="23" fillId="0" borderId="9" xfId="5" applyNumberFormat="1" applyFont="1" applyBorder="1" applyProtection="1">
      <protection locked="0"/>
    </xf>
    <xf numFmtId="168" fontId="23" fillId="2" borderId="9" xfId="5" applyNumberFormat="1" applyFont="1" applyFill="1" applyBorder="1" applyProtection="1">
      <protection locked="0"/>
    </xf>
    <xf numFmtId="0" fontId="30" fillId="2" borderId="9" xfId="4" applyFont="1" applyFill="1" applyBorder="1" applyProtection="1">
      <protection locked="0"/>
    </xf>
    <xf numFmtId="0" fontId="36" fillId="2" borderId="0" xfId="4" applyFont="1" applyFill="1" applyProtection="1">
      <protection locked="0"/>
    </xf>
    <xf numFmtId="0" fontId="30" fillId="2" borderId="0" xfId="0" applyFont="1" applyFill="1"/>
    <xf numFmtId="0" fontId="35" fillId="2" borderId="9" xfId="4" applyFont="1" applyFill="1" applyBorder="1" applyAlignment="1" applyProtection="1">
      <alignment wrapText="1"/>
      <protection locked="0"/>
    </xf>
    <xf numFmtId="0" fontId="36" fillId="3" borderId="0" xfId="4" applyFont="1" applyFill="1" applyProtection="1">
      <protection locked="0"/>
    </xf>
    <xf numFmtId="0" fontId="35" fillId="2" borderId="9" xfId="4" applyFont="1" applyFill="1" applyBorder="1" applyProtection="1">
      <protection locked="0"/>
    </xf>
    <xf numFmtId="41" fontId="30" fillId="0" borderId="0" xfId="4" applyNumberFormat="1" applyFont="1" applyProtection="1">
      <protection locked="0"/>
    </xf>
    <xf numFmtId="0" fontId="23" fillId="2" borderId="9" xfId="4" applyFill="1" applyBorder="1" applyProtection="1">
      <protection locked="0"/>
    </xf>
    <xf numFmtId="0" fontId="30" fillId="0" borderId="9" xfId="4" applyFont="1" applyBorder="1" applyProtection="1">
      <protection locked="0"/>
    </xf>
    <xf numFmtId="0" fontId="34" fillId="2" borderId="9" xfId="4" applyFont="1" applyFill="1" applyBorder="1" applyAlignment="1" applyProtection="1">
      <alignment horizontal="left"/>
      <protection locked="0"/>
    </xf>
    <xf numFmtId="168" fontId="23" fillId="2" borderId="9" xfId="5" applyNumberFormat="1" applyFont="1" applyFill="1" applyBorder="1" applyAlignment="1" applyProtection="1">
      <alignment horizontal="right"/>
      <protection locked="0"/>
    </xf>
    <xf numFmtId="41" fontId="23" fillId="2" borderId="0" xfId="4" applyNumberFormat="1" applyFill="1" applyAlignment="1" applyProtection="1">
      <alignment horizontal="right"/>
      <protection locked="0"/>
    </xf>
    <xf numFmtId="168" fontId="30" fillId="2" borderId="9" xfId="5" applyNumberFormat="1" applyFont="1" applyFill="1" applyBorder="1" applyProtection="1">
      <protection locked="0"/>
    </xf>
    <xf numFmtId="0" fontId="37" fillId="2" borderId="9" xfId="4" applyFont="1" applyFill="1" applyBorder="1" applyProtection="1">
      <protection locked="0"/>
    </xf>
    <xf numFmtId="42" fontId="23" fillId="0" borderId="9" xfId="4" applyNumberFormat="1" applyBorder="1" applyAlignment="1" applyProtection="1">
      <alignment horizontal="right"/>
      <protection locked="0"/>
    </xf>
    <xf numFmtId="42" fontId="23" fillId="2" borderId="9" xfId="4" applyNumberFormat="1" applyFill="1" applyBorder="1" applyAlignment="1" applyProtection="1">
      <alignment horizontal="right"/>
      <protection locked="0"/>
    </xf>
    <xf numFmtId="42" fontId="23" fillId="0" borderId="9" xfId="4" applyNumberFormat="1" applyBorder="1" applyProtection="1">
      <protection locked="0"/>
    </xf>
    <xf numFmtId="0" fontId="38" fillId="2" borderId="9" xfId="4" applyFont="1" applyFill="1" applyBorder="1" applyProtection="1">
      <protection locked="0"/>
    </xf>
    <xf numFmtId="0" fontId="30" fillId="2" borderId="9" xfId="4" applyFont="1" applyFill="1" applyBorder="1" applyAlignment="1" applyProtection="1">
      <alignment wrapText="1"/>
      <protection locked="0"/>
    </xf>
    <xf numFmtId="42" fontId="39" fillId="2" borderId="0" xfId="4" applyNumberFormat="1" applyFont="1" applyFill="1" applyProtection="1">
      <protection locked="0"/>
    </xf>
    <xf numFmtId="0" fontId="39" fillId="2" borderId="0" xfId="4" applyFont="1" applyFill="1" applyProtection="1">
      <protection locked="0"/>
    </xf>
    <xf numFmtId="40" fontId="39" fillId="2" borderId="0" xfId="4" applyNumberFormat="1" applyFont="1" applyFill="1" applyProtection="1">
      <protection locked="0"/>
    </xf>
    <xf numFmtId="0" fontId="33" fillId="2" borderId="9" xfId="4" applyFont="1" applyFill="1" applyBorder="1" applyProtection="1">
      <protection locked="0"/>
    </xf>
    <xf numFmtId="0" fontId="33" fillId="2" borderId="0" xfId="4" applyFont="1" applyFill="1" applyProtection="1">
      <protection locked="0"/>
    </xf>
    <xf numFmtId="42" fontId="33" fillId="2" borderId="9" xfId="4" applyNumberFormat="1" applyFont="1" applyFill="1" applyBorder="1" applyProtection="1">
      <protection locked="0"/>
    </xf>
    <xf numFmtId="0" fontId="40" fillId="2" borderId="0" xfId="4" applyFont="1" applyFill="1" applyProtection="1">
      <protection locked="0"/>
    </xf>
    <xf numFmtId="0" fontId="33" fillId="3" borderId="0" xfId="4" applyFont="1" applyFill="1" applyProtection="1">
      <protection locked="0"/>
    </xf>
    <xf numFmtId="168" fontId="39" fillId="3" borderId="0" xfId="4" applyNumberFormat="1" applyFont="1" applyFill="1" applyProtection="1">
      <protection locked="0"/>
    </xf>
    <xf numFmtId="0" fontId="39" fillId="3" borderId="0" xfId="4" applyFont="1" applyFill="1" applyProtection="1">
      <protection locked="0"/>
    </xf>
    <xf numFmtId="40" fontId="39" fillId="3" borderId="0" xfId="4" applyNumberFormat="1" applyFont="1" applyFill="1" applyProtection="1">
      <protection locked="0"/>
    </xf>
    <xf numFmtId="0" fontId="33" fillId="3" borderId="0" xfId="0" applyFont="1" applyFill="1"/>
    <xf numFmtId="40" fontId="30" fillId="3" borderId="0" xfId="0" applyNumberFormat="1" applyFont="1" applyFill="1"/>
    <xf numFmtId="49" fontId="33" fillId="5" borderId="12" xfId="0" applyNumberFormat="1" applyFont="1" applyFill="1" applyBorder="1" applyAlignment="1">
      <alignment horizontal="center"/>
    </xf>
    <xf numFmtId="49" fontId="33" fillId="5" borderId="9" xfId="0" applyNumberFormat="1" applyFont="1" applyFill="1" applyBorder="1" applyAlignment="1">
      <alignment horizontal="center"/>
    </xf>
    <xf numFmtId="49" fontId="33" fillId="2" borderId="13" xfId="0" applyNumberFormat="1" applyFont="1" applyFill="1" applyBorder="1" applyAlignment="1">
      <alignment horizontal="center"/>
    </xf>
    <xf numFmtId="0" fontId="31" fillId="5" borderId="9" xfId="0" applyFont="1" applyFill="1" applyBorder="1" applyAlignment="1">
      <alignment vertical="center"/>
    </xf>
    <xf numFmtId="49" fontId="33" fillId="5" borderId="14" xfId="0" applyNumberFormat="1" applyFont="1" applyFill="1" applyBorder="1" applyAlignment="1">
      <alignment horizontal="center"/>
    </xf>
    <xf numFmtId="42" fontId="30" fillId="2" borderId="13" xfId="0" applyNumberFormat="1" applyFont="1" applyFill="1" applyBorder="1"/>
    <xf numFmtId="42" fontId="30" fillId="3" borderId="9" xfId="0" applyNumberFormat="1" applyFont="1" applyFill="1" applyBorder="1"/>
    <xf numFmtId="0" fontId="30" fillId="3" borderId="9" xfId="0" applyFont="1" applyFill="1" applyBorder="1"/>
    <xf numFmtId="0" fontId="30" fillId="3" borderId="9" xfId="0" applyFont="1" applyFill="1" applyBorder="1" applyAlignment="1">
      <alignment horizontal="left"/>
    </xf>
    <xf numFmtId="42" fontId="23" fillId="3" borderId="9" xfId="0" applyNumberFormat="1" applyFont="1" applyFill="1" applyBorder="1"/>
    <xf numFmtId="42" fontId="33" fillId="3" borderId="9" xfId="0" applyNumberFormat="1" applyFont="1" applyFill="1" applyBorder="1"/>
    <xf numFmtId="0" fontId="33" fillId="3" borderId="9" xfId="0" applyFont="1" applyFill="1" applyBorder="1"/>
    <xf numFmtId="0" fontId="23" fillId="2" borderId="0" xfId="0" applyFont="1" applyFill="1"/>
    <xf numFmtId="42" fontId="23" fillId="2" borderId="9" xfId="0" applyNumberFormat="1" applyFont="1" applyFill="1" applyBorder="1"/>
    <xf numFmtId="0" fontId="33" fillId="2" borderId="0" xfId="0" applyFont="1" applyFill="1"/>
    <xf numFmtId="42" fontId="30" fillId="3" borderId="16" xfId="0" applyNumberFormat="1" applyFont="1" applyFill="1" applyBorder="1"/>
    <xf numFmtId="42" fontId="30" fillId="3" borderId="0" xfId="0" applyNumberFormat="1" applyFont="1" applyFill="1"/>
    <xf numFmtId="0" fontId="33" fillId="3" borderId="0" xfId="0" applyFont="1" applyFill="1" applyAlignment="1">
      <alignment horizontal="right"/>
    </xf>
    <xf numFmtId="42" fontId="33" fillId="2" borderId="0" xfId="0" applyNumberFormat="1" applyFont="1" applyFill="1"/>
    <xf numFmtId="42" fontId="33" fillId="3" borderId="0" xfId="0" applyNumberFormat="1" applyFont="1" applyFill="1"/>
    <xf numFmtId="0" fontId="41" fillId="3" borderId="0" xfId="0" applyFont="1" applyFill="1"/>
    <xf numFmtId="0" fontId="30" fillId="2" borderId="9" xfId="0" applyFont="1" applyFill="1" applyBorder="1"/>
    <xf numFmtId="0" fontId="31" fillId="4" borderId="0" xfId="0" applyFont="1" applyFill="1" applyAlignment="1">
      <alignment horizontal="center"/>
    </xf>
    <xf numFmtId="0" fontId="21" fillId="3" borderId="0" xfId="0" applyFont="1" applyFill="1"/>
    <xf numFmtId="0" fontId="16" fillId="3" borderId="1" xfId="0" applyFont="1" applyFill="1" applyBorder="1" applyAlignment="1">
      <alignment horizontal="center"/>
    </xf>
    <xf numFmtId="41" fontId="6" fillId="3" borderId="0" xfId="0" applyNumberFormat="1" applyFont="1" applyFill="1" applyAlignment="1">
      <alignment horizontal="right"/>
    </xf>
    <xf numFmtId="169" fontId="3" fillId="3" borderId="0" xfId="7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/>
    </xf>
    <xf numFmtId="164" fontId="3" fillId="3" borderId="0" xfId="7" applyFont="1" applyFill="1"/>
    <xf numFmtId="49" fontId="8" fillId="3" borderId="0" xfId="0" quotePrefix="1" applyNumberFormat="1" applyFont="1" applyFill="1"/>
    <xf numFmtId="169" fontId="8" fillId="3" borderId="0" xfId="7" applyNumberFormat="1" applyFont="1" applyFill="1" applyAlignment="1">
      <alignment horizontal="center"/>
    </xf>
    <xf numFmtId="164" fontId="8" fillId="3" borderId="0" xfId="7" applyFont="1" applyFill="1"/>
    <xf numFmtId="49" fontId="8" fillId="3" borderId="0" xfId="0" applyNumberFormat="1" applyFont="1" applyFill="1"/>
    <xf numFmtId="0" fontId="8" fillId="3" borderId="0" xfId="0" applyFont="1" applyFill="1" applyAlignment="1">
      <alignment horizontal="left"/>
    </xf>
    <xf numFmtId="0" fontId="16" fillId="3" borderId="0" xfId="0" applyFont="1" applyFill="1" applyAlignment="1">
      <alignment horizontal="right"/>
    </xf>
    <xf numFmtId="165" fontId="8" fillId="3" borderId="0" xfId="2" applyNumberFormat="1" applyFont="1" applyFill="1" applyAlignment="1">
      <alignment horizontal="right" vertical="center"/>
    </xf>
    <xf numFmtId="165" fontId="12" fillId="3" borderId="0" xfId="2" applyNumberFormat="1" applyFont="1" applyFill="1" applyAlignment="1">
      <alignment horizontal="right" vertical="center"/>
    </xf>
    <xf numFmtId="164" fontId="3" fillId="3" borderId="0" xfId="7" applyFont="1" applyFill="1" applyAlignment="1">
      <alignment horizontal="center"/>
    </xf>
    <xf numFmtId="0" fontId="16" fillId="3" borderId="5" xfId="0" applyFont="1" applyFill="1" applyBorder="1" applyAlignment="1">
      <alignment horizontal="center"/>
    </xf>
    <xf numFmtId="169" fontId="16" fillId="3" borderId="1" xfId="7" applyNumberFormat="1" applyFont="1" applyFill="1" applyBorder="1" applyAlignment="1">
      <alignment horizontal="center"/>
    </xf>
    <xf numFmtId="164" fontId="16" fillId="3" borderId="1" xfId="7" applyFont="1" applyFill="1" applyBorder="1" applyAlignment="1">
      <alignment horizontal="center"/>
    </xf>
    <xf numFmtId="17" fontId="19" fillId="6" borderId="6" xfId="0" applyNumberFormat="1" applyFont="1" applyFill="1" applyBorder="1" applyAlignment="1">
      <alignment horizontal="center"/>
    </xf>
    <xf numFmtId="17" fontId="19" fillId="6" borderId="9" xfId="0" applyNumberFormat="1" applyFont="1" applyFill="1" applyBorder="1" applyAlignment="1">
      <alignment horizontal="center"/>
    </xf>
    <xf numFmtId="0" fontId="20" fillId="3" borderId="12" xfId="0" applyFont="1" applyFill="1" applyBorder="1"/>
    <xf numFmtId="0" fontId="8" fillId="3" borderId="12" xfId="0" applyFont="1" applyFill="1" applyBorder="1"/>
    <xf numFmtId="169" fontId="8" fillId="3" borderId="12" xfId="7" applyNumberFormat="1" applyFont="1" applyFill="1" applyBorder="1" applyAlignment="1">
      <alignment horizontal="center"/>
    </xf>
    <xf numFmtId="164" fontId="8" fillId="3" borderId="12" xfId="7" applyFont="1" applyFill="1" applyBorder="1"/>
    <xf numFmtId="3" fontId="8" fillId="2" borderId="0" xfId="0" applyNumberFormat="1" applyFont="1" applyFill="1"/>
    <xf numFmtId="41" fontId="8" fillId="2" borderId="11" xfId="0" applyNumberFormat="1" applyFont="1" applyFill="1" applyBorder="1" applyAlignment="1">
      <alignment horizontal="center"/>
    </xf>
    <xf numFmtId="41" fontId="8" fillId="2" borderId="11" xfId="7" applyNumberFormat="1" applyFont="1" applyFill="1" applyBorder="1" applyAlignment="1">
      <alignment horizontal="center"/>
    </xf>
    <xf numFmtId="41" fontId="8" fillId="2" borderId="13" xfId="0" applyNumberFormat="1" applyFont="1" applyFill="1" applyBorder="1" applyAlignment="1">
      <alignment horizontal="center"/>
    </xf>
    <xf numFmtId="41" fontId="8" fillId="2" borderId="0" xfId="0" applyNumberFormat="1" applyFont="1" applyFill="1" applyAlignment="1">
      <alignment horizontal="center"/>
    </xf>
    <xf numFmtId="164" fontId="8" fillId="2" borderId="11" xfId="7" applyFont="1" applyFill="1" applyBorder="1" applyAlignment="1">
      <alignment horizontal="center"/>
    </xf>
    <xf numFmtId="41" fontId="21" fillId="2" borderId="11" xfId="0" applyNumberFormat="1" applyFont="1" applyFill="1" applyBorder="1" applyAlignment="1">
      <alignment horizontal="center"/>
    </xf>
    <xf numFmtId="41" fontId="21" fillId="2" borderId="11" xfId="7" applyNumberFormat="1" applyFont="1" applyFill="1" applyBorder="1" applyAlignment="1">
      <alignment horizontal="center"/>
    </xf>
    <xf numFmtId="41" fontId="21" fillId="2" borderId="13" xfId="0" applyNumberFormat="1" applyFont="1" applyFill="1" applyBorder="1" applyAlignment="1">
      <alignment horizontal="center"/>
    </xf>
    <xf numFmtId="41" fontId="21" fillId="3" borderId="0" xfId="0" applyNumberFormat="1" applyFont="1" applyFill="1"/>
    <xf numFmtId="0" fontId="21" fillId="2" borderId="13" xfId="0" applyFont="1" applyFill="1" applyBorder="1"/>
    <xf numFmtId="41" fontId="21" fillId="2" borderId="0" xfId="0" applyNumberFormat="1" applyFont="1" applyFill="1" applyAlignment="1">
      <alignment horizontal="center"/>
    </xf>
    <xf numFmtId="0" fontId="21" fillId="2" borderId="11" xfId="0" applyFont="1" applyFill="1" applyBorder="1"/>
    <xf numFmtId="164" fontId="21" fillId="2" borderId="11" xfId="7" applyFont="1" applyFill="1" applyBorder="1" applyAlignment="1">
      <alignment horizontal="center"/>
    </xf>
    <xf numFmtId="0" fontId="21" fillId="3" borderId="17" xfId="0" applyFont="1" applyFill="1" applyBorder="1"/>
    <xf numFmtId="0" fontId="21" fillId="2" borderId="18" xfId="0" applyFont="1" applyFill="1" applyBorder="1"/>
    <xf numFmtId="41" fontId="21" fillId="2" borderId="17" xfId="0" applyNumberFormat="1" applyFont="1" applyFill="1" applyBorder="1" applyAlignment="1">
      <alignment horizontal="center"/>
    </xf>
    <xf numFmtId="41" fontId="21" fillId="2" borderId="17" xfId="7" applyNumberFormat="1" applyFont="1" applyFill="1" applyBorder="1" applyAlignment="1">
      <alignment horizontal="center"/>
    </xf>
    <xf numFmtId="41" fontId="21" fillId="2" borderId="19" xfId="0" applyNumberFormat="1" applyFont="1" applyFill="1" applyBorder="1" applyAlignment="1">
      <alignment horizontal="center"/>
    </xf>
    <xf numFmtId="0" fontId="21" fillId="2" borderId="19" xfId="0" applyFont="1" applyFill="1" applyBorder="1"/>
    <xf numFmtId="0" fontId="21" fillId="2" borderId="17" xfId="0" applyFont="1" applyFill="1" applyBorder="1"/>
    <xf numFmtId="164" fontId="21" fillId="2" borderId="17" xfId="7" applyFont="1" applyFill="1" applyBorder="1" applyAlignment="1">
      <alignment horizontal="center"/>
    </xf>
    <xf numFmtId="49" fontId="19" fillId="3" borderId="0" xfId="0" applyNumberFormat="1" applyFont="1" applyFill="1"/>
    <xf numFmtId="41" fontId="27" fillId="3" borderId="0" xfId="0" applyNumberFormat="1" applyFont="1" applyFill="1" applyAlignment="1">
      <alignment horizontal="right"/>
    </xf>
    <xf numFmtId="3" fontId="19" fillId="2" borderId="0" xfId="0" applyNumberFormat="1" applyFont="1" applyFill="1"/>
    <xf numFmtId="41" fontId="19" fillId="2" borderId="11" xfId="0" applyNumberFormat="1" applyFont="1" applyFill="1" applyBorder="1" applyAlignment="1">
      <alignment horizontal="center"/>
    </xf>
    <xf numFmtId="41" fontId="19" fillId="2" borderId="11" xfId="7" applyNumberFormat="1" applyFont="1" applyFill="1" applyBorder="1" applyAlignment="1">
      <alignment horizontal="center"/>
    </xf>
    <xf numFmtId="41" fontId="19" fillId="2" borderId="13" xfId="0" applyNumberFormat="1" applyFont="1" applyFill="1" applyBorder="1" applyAlignment="1">
      <alignment horizontal="center"/>
    </xf>
    <xf numFmtId="41" fontId="19" fillId="3" borderId="0" xfId="0" applyNumberFormat="1" applyFont="1" applyFill="1"/>
    <xf numFmtId="41" fontId="19" fillId="2" borderId="0" xfId="0" applyNumberFormat="1" applyFont="1" applyFill="1" applyAlignment="1">
      <alignment horizontal="center"/>
    </xf>
    <xf numFmtId="164" fontId="19" fillId="2" borderId="11" xfId="7" applyFont="1" applyFill="1" applyBorder="1" applyAlignment="1">
      <alignment horizontal="center"/>
    </xf>
    <xf numFmtId="0" fontId="8" fillId="2" borderId="11" xfId="0" applyFont="1" applyFill="1" applyBorder="1"/>
    <xf numFmtId="0" fontId="8" fillId="2" borderId="13" xfId="0" applyFont="1" applyFill="1" applyBorder="1"/>
    <xf numFmtId="164" fontId="8" fillId="2" borderId="11" xfId="7" applyFont="1" applyFill="1" applyBorder="1"/>
    <xf numFmtId="0" fontId="8" fillId="3" borderId="17" xfId="0" applyFont="1" applyFill="1" applyBorder="1"/>
    <xf numFmtId="0" fontId="8" fillId="2" borderId="18" xfId="0" applyFont="1" applyFill="1" applyBorder="1"/>
    <xf numFmtId="2" fontId="8" fillId="2" borderId="17" xfId="0" applyNumberFormat="1" applyFont="1" applyFill="1" applyBorder="1" applyAlignment="1">
      <alignment horizontal="center"/>
    </xf>
    <xf numFmtId="41" fontId="8" fillId="2" borderId="17" xfId="7" applyNumberFormat="1" applyFont="1" applyFill="1" applyBorder="1" applyAlignment="1">
      <alignment horizontal="center"/>
    </xf>
    <xf numFmtId="2" fontId="8" fillId="2" borderId="19" xfId="0" applyNumberFormat="1" applyFont="1" applyFill="1" applyBorder="1" applyAlignment="1">
      <alignment horizontal="center"/>
    </xf>
    <xf numFmtId="0" fontId="8" fillId="2" borderId="19" xfId="0" applyFont="1" applyFill="1" applyBorder="1"/>
    <xf numFmtId="2" fontId="8" fillId="2" borderId="11" xfId="0" applyNumberFormat="1" applyFont="1" applyFill="1" applyBorder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17" xfId="0" applyFont="1" applyFill="1" applyBorder="1"/>
    <xf numFmtId="164" fontId="8" fillId="2" borderId="17" xfId="7" applyFont="1" applyFill="1" applyBorder="1" applyAlignment="1">
      <alignment horizontal="center"/>
    </xf>
    <xf numFmtId="49" fontId="8" fillId="0" borderId="0" xfId="0" applyNumberFormat="1" applyFont="1"/>
    <xf numFmtId="41" fontId="6" fillId="0" borderId="0" xfId="0" applyNumberFormat="1" applyFont="1" applyAlignment="1">
      <alignment horizontal="right"/>
    </xf>
    <xf numFmtId="3" fontId="8" fillId="0" borderId="0" xfId="0" applyNumberFormat="1" applyFont="1"/>
    <xf numFmtId="41" fontId="8" fillId="0" borderId="0" xfId="0" applyNumberFormat="1" applyFont="1"/>
    <xf numFmtId="41" fontId="8" fillId="0" borderId="11" xfId="0" applyNumberFormat="1" applyFont="1" applyBorder="1" applyAlignment="1">
      <alignment horizontal="center"/>
    </xf>
    <xf numFmtId="41" fontId="8" fillId="0" borderId="0" xfId="0" applyNumberFormat="1" applyFont="1" applyAlignment="1">
      <alignment horizontal="center"/>
    </xf>
    <xf numFmtId="0" fontId="8" fillId="3" borderId="20" xfId="0" applyFont="1" applyFill="1" applyBorder="1"/>
    <xf numFmtId="0" fontId="8" fillId="2" borderId="21" xfId="0" applyFont="1" applyFill="1" applyBorder="1"/>
    <xf numFmtId="41" fontId="8" fillId="2" borderId="22" xfId="0" applyNumberFormat="1" applyFont="1" applyFill="1" applyBorder="1" applyAlignment="1">
      <alignment horizontal="center"/>
    </xf>
    <xf numFmtId="41" fontId="8" fillId="2" borderId="22" xfId="7" applyNumberFormat="1" applyFont="1" applyFill="1" applyBorder="1" applyAlignment="1">
      <alignment horizontal="center"/>
    </xf>
    <xf numFmtId="0" fontId="8" fillId="2" borderId="20" xfId="0" applyFont="1" applyFill="1" applyBorder="1"/>
    <xf numFmtId="0" fontId="8" fillId="2" borderId="22" xfId="0" applyFont="1" applyFill="1" applyBorder="1"/>
    <xf numFmtId="164" fontId="8" fillId="2" borderId="22" xfId="7" applyFont="1" applyFill="1" applyBorder="1" applyAlignment="1">
      <alignment horizontal="center"/>
    </xf>
    <xf numFmtId="41" fontId="8" fillId="2" borderId="19" xfId="0" applyNumberFormat="1" applyFont="1" applyFill="1" applyBorder="1" applyAlignment="1">
      <alignment horizontal="center"/>
    </xf>
    <xf numFmtId="41" fontId="8" fillId="2" borderId="19" xfId="7" applyNumberFormat="1" applyFont="1" applyFill="1" applyBorder="1" applyAlignment="1">
      <alignment horizontal="center"/>
    </xf>
    <xf numFmtId="164" fontId="8" fillId="2" borderId="19" xfId="7" applyFont="1" applyFill="1" applyBorder="1" applyAlignment="1">
      <alignment horizontal="center"/>
    </xf>
    <xf numFmtId="41" fontId="19" fillId="2" borderId="13" xfId="7" applyNumberFormat="1" applyFont="1" applyFill="1" applyBorder="1" applyAlignment="1">
      <alignment horizontal="center"/>
    </xf>
    <xf numFmtId="164" fontId="19" fillId="2" borderId="13" xfId="7" applyFont="1" applyFill="1" applyBorder="1" applyAlignment="1">
      <alignment horizontal="center"/>
    </xf>
    <xf numFmtId="41" fontId="8" fillId="2" borderId="13" xfId="7" applyNumberFormat="1" applyFont="1" applyFill="1" applyBorder="1" applyAlignment="1">
      <alignment horizontal="center"/>
    </xf>
    <xf numFmtId="164" fontId="8" fillId="2" borderId="13" xfId="7" applyFont="1" applyFill="1" applyBorder="1" applyAlignment="1">
      <alignment horizontal="center"/>
    </xf>
    <xf numFmtId="41" fontId="8" fillId="3" borderId="11" xfId="0" applyNumberFormat="1" applyFont="1" applyFill="1" applyBorder="1" applyAlignment="1">
      <alignment horizontal="center"/>
    </xf>
    <xf numFmtId="41" fontId="8" fillId="3" borderId="13" xfId="0" applyNumberFormat="1" applyFont="1" applyFill="1" applyBorder="1" applyAlignment="1">
      <alignment horizontal="center"/>
    </xf>
    <xf numFmtId="41" fontId="8" fillId="3" borderId="11" xfId="0" applyNumberFormat="1" applyFont="1" applyFill="1" applyBorder="1" applyAlignment="1">
      <alignment horizontal="right"/>
    </xf>
    <xf numFmtId="41" fontId="8" fillId="3" borderId="13" xfId="0" applyNumberFormat="1" applyFont="1" applyFill="1" applyBorder="1" applyAlignment="1">
      <alignment horizontal="right"/>
    </xf>
    <xf numFmtId="41" fontId="8" fillId="8" borderId="13" xfId="0" applyNumberFormat="1" applyFont="1" applyFill="1" applyBorder="1" applyAlignment="1">
      <alignment horizontal="center"/>
    </xf>
    <xf numFmtId="164" fontId="8" fillId="3" borderId="13" xfId="7" applyFont="1" applyFill="1" applyBorder="1" applyAlignment="1">
      <alignment horizontal="right"/>
    </xf>
    <xf numFmtId="3" fontId="8" fillId="2" borderId="21" xfId="0" applyNumberFormat="1" applyFont="1" applyFill="1" applyBorder="1"/>
    <xf numFmtId="3" fontId="8" fillId="2" borderId="22" xfId="0" applyNumberFormat="1" applyFont="1" applyFill="1" applyBorder="1"/>
    <xf numFmtId="3" fontId="8" fillId="2" borderId="20" xfId="0" applyNumberFormat="1" applyFont="1" applyFill="1" applyBorder="1"/>
    <xf numFmtId="3" fontId="8" fillId="2" borderId="13" xfId="0" applyNumberFormat="1" applyFont="1" applyFill="1" applyBorder="1"/>
    <xf numFmtId="3" fontId="8" fillId="2" borderId="11" xfId="0" applyNumberFormat="1" applyFont="1" applyFill="1" applyBorder="1"/>
    <xf numFmtId="41" fontId="8" fillId="0" borderId="22" xfId="0" applyNumberFormat="1" applyFont="1" applyBorder="1" applyAlignment="1">
      <alignment horizontal="center"/>
    </xf>
    <xf numFmtId="41" fontId="8" fillId="0" borderId="13" xfId="0" applyNumberFormat="1" applyFont="1" applyBorder="1" applyAlignment="1">
      <alignment horizontal="center"/>
    </xf>
    <xf numFmtId="41" fontId="8" fillId="2" borderId="4" xfId="0" applyNumberFormat="1" applyFont="1" applyFill="1" applyBorder="1" applyAlignment="1">
      <alignment horizontal="center"/>
    </xf>
    <xf numFmtId="3" fontId="8" fillId="2" borderId="1" xfId="0" applyNumberFormat="1" applyFont="1" applyFill="1" applyBorder="1"/>
    <xf numFmtId="41" fontId="8" fillId="2" borderId="14" xfId="0" applyNumberFormat="1" applyFont="1" applyFill="1" applyBorder="1" applyAlignment="1">
      <alignment horizontal="center"/>
    </xf>
    <xf numFmtId="41" fontId="8" fillId="2" borderId="14" xfId="7" applyNumberFormat="1" applyFont="1" applyFill="1" applyBorder="1" applyAlignment="1">
      <alignment horizontal="center"/>
    </xf>
    <xf numFmtId="3" fontId="8" fillId="2" borderId="14" xfId="0" applyNumberFormat="1" applyFont="1" applyFill="1" applyBorder="1"/>
    <xf numFmtId="3" fontId="19" fillId="2" borderId="13" xfId="0" applyNumberFormat="1" applyFont="1" applyFill="1" applyBorder="1"/>
    <xf numFmtId="0" fontId="8" fillId="3" borderId="14" xfId="0" applyFont="1" applyFill="1" applyBorder="1"/>
    <xf numFmtId="41" fontId="8" fillId="3" borderId="14" xfId="7" applyNumberFormat="1" applyFont="1" applyFill="1" applyBorder="1" applyAlignment="1">
      <alignment horizontal="center"/>
    </xf>
    <xf numFmtId="164" fontId="8" fillId="3" borderId="14" xfId="7" applyFont="1" applyFill="1" applyBorder="1"/>
    <xf numFmtId="41" fontId="3" fillId="3" borderId="0" xfId="7" applyNumberFormat="1" applyFont="1" applyFill="1" applyAlignment="1">
      <alignment horizontal="center"/>
    </xf>
    <xf numFmtId="41" fontId="8" fillId="3" borderId="0" xfId="7" applyNumberFormat="1" applyFont="1" applyFill="1" applyAlignment="1">
      <alignment horizontal="center"/>
    </xf>
    <xf numFmtId="170" fontId="8" fillId="3" borderId="0" xfId="0" applyNumberFormat="1" applyFont="1" applyFill="1"/>
    <xf numFmtId="41" fontId="16" fillId="3" borderId="1" xfId="7" applyNumberFormat="1" applyFont="1" applyFill="1" applyBorder="1" applyAlignment="1">
      <alignment horizontal="center"/>
    </xf>
    <xf numFmtId="171" fontId="16" fillId="3" borderId="1" xfId="0" applyNumberFormat="1" applyFont="1" applyFill="1" applyBorder="1" applyAlignment="1">
      <alignment horizontal="center"/>
    </xf>
    <xf numFmtId="0" fontId="20" fillId="0" borderId="12" xfId="0" applyFont="1" applyBorder="1"/>
    <xf numFmtId="41" fontId="8" fillId="3" borderId="12" xfId="7" applyNumberFormat="1" applyFont="1" applyFill="1" applyBorder="1" applyAlignment="1">
      <alignment horizontal="center"/>
    </xf>
    <xf numFmtId="41" fontId="8" fillId="3" borderId="11" xfId="7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41" fontId="8" fillId="8" borderId="11" xfId="0" applyNumberFormat="1" applyFont="1" applyFill="1" applyBorder="1" applyAlignment="1">
      <alignment horizontal="center"/>
    </xf>
    <xf numFmtId="41" fontId="8" fillId="8" borderId="11" xfId="0" applyNumberFormat="1" applyFont="1" applyFill="1" applyBorder="1" applyAlignment="1">
      <alignment horizontal="right"/>
    </xf>
    <xf numFmtId="41" fontId="8" fillId="3" borderId="11" xfId="0" applyNumberFormat="1" applyFont="1" applyFill="1" applyBorder="1"/>
    <xf numFmtId="41" fontId="8" fillId="3" borderId="13" xfId="7" applyNumberFormat="1" applyFont="1" applyFill="1" applyBorder="1" applyAlignment="1">
      <alignment horizontal="center"/>
    </xf>
    <xf numFmtId="41" fontId="8" fillId="3" borderId="22" xfId="0" applyNumberFormat="1" applyFont="1" applyFill="1" applyBorder="1" applyAlignment="1">
      <alignment horizontal="center"/>
    </xf>
    <xf numFmtId="41" fontId="8" fillId="3" borderId="22" xfId="7" applyNumberFormat="1" applyFont="1" applyFill="1" applyBorder="1" applyAlignment="1">
      <alignment horizontal="center"/>
    </xf>
    <xf numFmtId="41" fontId="8" fillId="3" borderId="20" xfId="0" applyNumberFormat="1" applyFont="1" applyFill="1" applyBorder="1" applyAlignment="1">
      <alignment horizontal="center"/>
    </xf>
    <xf numFmtId="41" fontId="8" fillId="3" borderId="20" xfId="0" applyNumberFormat="1" applyFont="1" applyFill="1" applyBorder="1"/>
    <xf numFmtId="41" fontId="8" fillId="0" borderId="21" xfId="0" applyNumberFormat="1" applyFont="1" applyBorder="1"/>
    <xf numFmtId="164" fontId="8" fillId="3" borderId="22" xfId="7" applyFont="1" applyFill="1" applyBorder="1" applyAlignment="1">
      <alignment horizontal="center"/>
    </xf>
    <xf numFmtId="41" fontId="8" fillId="3" borderId="0" xfId="0" applyNumberFormat="1" applyFont="1" applyFill="1" applyAlignment="1">
      <alignment horizontal="center"/>
    </xf>
    <xf numFmtId="164" fontId="8" fillId="3" borderId="13" xfId="7" applyFont="1" applyFill="1" applyBorder="1" applyAlignment="1">
      <alignment horizontal="center"/>
    </xf>
    <xf numFmtId="3" fontId="19" fillId="0" borderId="0" xfId="0" applyNumberFormat="1" applyFont="1"/>
    <xf numFmtId="41" fontId="19" fillId="3" borderId="13" xfId="0" applyNumberFormat="1" applyFont="1" applyFill="1" applyBorder="1" applyAlignment="1">
      <alignment horizontal="center"/>
    </xf>
    <xf numFmtId="41" fontId="19" fillId="3" borderId="13" xfId="7" applyNumberFormat="1" applyFont="1" applyFill="1" applyBorder="1" applyAlignment="1">
      <alignment horizontal="center"/>
    </xf>
    <xf numFmtId="41" fontId="19" fillId="3" borderId="11" xfId="0" applyNumberFormat="1" applyFont="1" applyFill="1" applyBorder="1"/>
    <xf numFmtId="0" fontId="26" fillId="3" borderId="0" xfId="0" applyFont="1" applyFill="1" applyAlignment="1">
      <alignment horizontal="left"/>
    </xf>
    <xf numFmtId="164" fontId="19" fillId="3" borderId="13" xfId="7" applyFont="1" applyFill="1" applyBorder="1" applyAlignment="1">
      <alignment horizontal="center"/>
    </xf>
    <xf numFmtId="41" fontId="8" fillId="3" borderId="2" xfId="0" applyNumberFormat="1" applyFont="1" applyFill="1" applyBorder="1"/>
    <xf numFmtId="0" fontId="5" fillId="3" borderId="3" xfId="0" applyFont="1" applyFill="1" applyBorder="1" applyAlignment="1">
      <alignment horizontal="left"/>
    </xf>
    <xf numFmtId="0" fontId="5" fillId="3" borderId="23" xfId="0" applyFont="1" applyFill="1" applyBorder="1" applyAlignment="1">
      <alignment horizontal="left"/>
    </xf>
    <xf numFmtId="41" fontId="8" fillId="3" borderId="20" xfId="0" applyNumberFormat="1" applyFont="1" applyFill="1" applyBorder="1" applyAlignment="1">
      <alignment horizontal="right"/>
    </xf>
    <xf numFmtId="164" fontId="8" fillId="3" borderId="22" xfId="7" applyFont="1" applyFill="1" applyBorder="1" applyAlignment="1">
      <alignment horizontal="right"/>
    </xf>
    <xf numFmtId="41" fontId="19" fillId="3" borderId="11" xfId="0" applyNumberFormat="1" applyFont="1" applyFill="1" applyBorder="1" applyAlignment="1">
      <alignment horizontal="center"/>
    </xf>
    <xf numFmtId="0" fontId="26" fillId="3" borderId="4" xfId="0" applyFont="1" applyFill="1" applyBorder="1" applyAlignment="1">
      <alignment horizontal="left"/>
    </xf>
    <xf numFmtId="41" fontId="21" fillId="3" borderId="11" xfId="0" applyNumberFormat="1" applyFont="1" applyFill="1" applyBorder="1" applyAlignment="1">
      <alignment horizontal="center"/>
    </xf>
    <xf numFmtId="41" fontId="21" fillId="3" borderId="22" xfId="0" applyNumberFormat="1" applyFont="1" applyFill="1" applyBorder="1" applyAlignment="1">
      <alignment horizontal="center"/>
    </xf>
    <xf numFmtId="41" fontId="21" fillId="3" borderId="11" xfId="0" applyNumberFormat="1" applyFont="1" applyFill="1" applyBorder="1"/>
    <xf numFmtId="41" fontId="21" fillId="3" borderId="13" xfId="0" applyNumberFormat="1" applyFont="1" applyFill="1" applyBorder="1" applyAlignment="1">
      <alignment horizontal="center"/>
    </xf>
    <xf numFmtId="164" fontId="21" fillId="3" borderId="13" xfId="7" applyFont="1" applyFill="1" applyBorder="1" applyAlignment="1">
      <alignment horizontal="center"/>
    </xf>
    <xf numFmtId="41" fontId="21" fillId="3" borderId="17" xfId="0" applyNumberFormat="1" applyFont="1" applyFill="1" applyBorder="1" applyAlignment="1">
      <alignment horizontal="center"/>
    </xf>
    <xf numFmtId="41" fontId="21" fillId="3" borderId="19" xfId="0" applyNumberFormat="1" applyFont="1" applyFill="1" applyBorder="1" applyAlignment="1">
      <alignment horizontal="center"/>
    </xf>
    <xf numFmtId="41" fontId="21" fillId="3" borderId="17" xfId="0" applyNumberFormat="1" applyFont="1" applyFill="1" applyBorder="1"/>
    <xf numFmtId="41" fontId="21" fillId="3" borderId="18" xfId="0" applyNumberFormat="1" applyFont="1" applyFill="1" applyBorder="1"/>
    <xf numFmtId="164" fontId="21" fillId="3" borderId="19" xfId="7" applyFont="1" applyFill="1" applyBorder="1" applyAlignment="1">
      <alignment horizontal="center"/>
    </xf>
    <xf numFmtId="41" fontId="19" fillId="3" borderId="5" xfId="0" applyNumberFormat="1" applyFont="1" applyFill="1" applyBorder="1"/>
    <xf numFmtId="41" fontId="19" fillId="3" borderId="5" xfId="0" applyNumberFormat="1" applyFont="1" applyFill="1" applyBorder="1" applyAlignment="1">
      <alignment horizontal="center"/>
    </xf>
    <xf numFmtId="41" fontId="19" fillId="3" borderId="14" xfId="0" applyNumberFormat="1" applyFont="1" applyFill="1" applyBorder="1" applyAlignment="1">
      <alignment horizontal="center"/>
    </xf>
    <xf numFmtId="164" fontId="8" fillId="3" borderId="4" xfId="7" applyFont="1" applyFill="1" applyBorder="1"/>
    <xf numFmtId="41" fontId="5" fillId="3" borderId="0" xfId="0" applyNumberFormat="1" applyFont="1" applyFill="1"/>
    <xf numFmtId="41" fontId="19" fillId="3" borderId="19" xfId="0" applyNumberFormat="1" applyFont="1" applyFill="1" applyBorder="1" applyAlignment="1">
      <alignment horizontal="center"/>
    </xf>
    <xf numFmtId="164" fontId="19" fillId="3" borderId="19" xfId="7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2" fontId="8" fillId="3" borderId="0" xfId="0" applyNumberFormat="1" applyFont="1" applyFill="1"/>
    <xf numFmtId="0" fontId="19" fillId="3" borderId="13" xfId="0" applyFont="1" applyFill="1" applyBorder="1"/>
    <xf numFmtId="164" fontId="19" fillId="3" borderId="13" xfId="7" applyFont="1" applyFill="1" applyBorder="1"/>
    <xf numFmtId="41" fontId="8" fillId="3" borderId="0" xfId="0" applyNumberFormat="1" applyFont="1" applyFill="1" applyAlignment="1">
      <alignment horizontal="right"/>
    </xf>
    <xf numFmtId="41" fontId="8" fillId="8" borderId="13" xfId="0" applyNumberFormat="1" applyFont="1" applyFill="1" applyBorder="1" applyAlignment="1">
      <alignment horizontal="right"/>
    </xf>
    <xf numFmtId="41" fontId="8" fillId="8" borderId="4" xfId="0" applyNumberFormat="1" applyFont="1" applyFill="1" applyBorder="1" applyAlignment="1">
      <alignment horizontal="right"/>
    </xf>
    <xf numFmtId="41" fontId="8" fillId="3" borderId="4" xfId="0" applyNumberFormat="1" applyFont="1" applyFill="1" applyBorder="1" applyAlignment="1">
      <alignment horizontal="right"/>
    </xf>
    <xf numFmtId="164" fontId="8" fillId="3" borderId="4" xfId="7" applyFont="1" applyFill="1" applyBorder="1" applyAlignment="1">
      <alignment horizontal="right"/>
    </xf>
    <xf numFmtId="0" fontId="5" fillId="2" borderId="10" xfId="0" applyFont="1" applyFill="1" applyBorder="1" applyAlignment="1">
      <alignment horizontal="left"/>
    </xf>
    <xf numFmtId="41" fontId="8" fillId="3" borderId="12" xfId="0" applyNumberFormat="1" applyFont="1" applyFill="1" applyBorder="1" applyAlignment="1">
      <alignment horizontal="right"/>
    </xf>
    <xf numFmtId="41" fontId="8" fillId="3" borderId="3" xfId="0" applyNumberFormat="1" applyFont="1" applyFill="1" applyBorder="1" applyAlignment="1">
      <alignment horizontal="right"/>
    </xf>
    <xf numFmtId="41" fontId="8" fillId="3" borderId="2" xfId="0" applyNumberFormat="1" applyFont="1" applyFill="1" applyBorder="1" applyAlignment="1">
      <alignment horizontal="right"/>
    </xf>
    <xf numFmtId="164" fontId="8" fillId="3" borderId="3" xfId="7" applyFont="1" applyFill="1" applyBorder="1" applyAlignment="1">
      <alignment horizontal="right"/>
    </xf>
    <xf numFmtId="41" fontId="19" fillId="3" borderId="13" xfId="0" applyNumberFormat="1" applyFont="1" applyFill="1" applyBorder="1" applyAlignment="1">
      <alignment horizontal="right"/>
    </xf>
    <xf numFmtId="41" fontId="19" fillId="3" borderId="4" xfId="0" applyNumberFormat="1" applyFont="1" applyFill="1" applyBorder="1" applyAlignment="1">
      <alignment horizontal="right"/>
    </xf>
    <xf numFmtId="41" fontId="19" fillId="3" borderId="0" xfId="0" applyNumberFormat="1" applyFont="1" applyFill="1" applyAlignment="1">
      <alignment horizontal="right"/>
    </xf>
    <xf numFmtId="41" fontId="19" fillId="3" borderId="4" xfId="0" applyNumberFormat="1" applyFont="1" applyFill="1" applyBorder="1" applyAlignment="1">
      <alignment horizontal="center"/>
    </xf>
    <xf numFmtId="164" fontId="19" fillId="3" borderId="13" xfId="7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3" fontId="8" fillId="3" borderId="14" xfId="0" applyNumberFormat="1" applyFont="1" applyFill="1" applyBorder="1" applyAlignment="1">
      <alignment horizontal="center"/>
    </xf>
    <xf numFmtId="3" fontId="8" fillId="3" borderId="8" xfId="0" applyNumberFormat="1" applyFont="1" applyFill="1" applyBorder="1" applyAlignment="1">
      <alignment horizontal="center"/>
    </xf>
    <xf numFmtId="164" fontId="8" fillId="3" borderId="8" xfId="7" applyFont="1" applyFill="1" applyBorder="1" applyAlignment="1">
      <alignment horizontal="center"/>
    </xf>
    <xf numFmtId="0" fontId="8" fillId="3" borderId="13" xfId="0" applyFont="1" applyFill="1" applyBorder="1"/>
    <xf numFmtId="9" fontId="5" fillId="3" borderId="0" xfId="3" applyFont="1" applyFill="1" applyAlignment="1">
      <alignment horizontal="right"/>
    </xf>
    <xf numFmtId="164" fontId="8" fillId="3" borderId="13" xfId="7" applyFont="1" applyFill="1" applyBorder="1"/>
    <xf numFmtId="41" fontId="8" fillId="3" borderId="14" xfId="0" applyNumberFormat="1" applyFont="1" applyFill="1" applyBorder="1" applyAlignment="1">
      <alignment horizontal="right"/>
    </xf>
    <xf numFmtId="41" fontId="8" fillId="3" borderId="14" xfId="0" applyNumberFormat="1" applyFont="1" applyFill="1" applyBorder="1" applyAlignment="1">
      <alignment horizontal="center"/>
    </xf>
    <xf numFmtId="41" fontId="8" fillId="3" borderId="5" xfId="0" applyNumberFormat="1" applyFont="1" applyFill="1" applyBorder="1" applyAlignment="1">
      <alignment horizontal="center"/>
    </xf>
    <xf numFmtId="164" fontId="8" fillId="3" borderId="14" xfId="7" applyFont="1" applyFill="1" applyBorder="1" applyAlignment="1">
      <alignment horizontal="center"/>
    </xf>
    <xf numFmtId="41" fontId="5" fillId="3" borderId="0" xfId="3" applyNumberFormat="1" applyFont="1" applyFill="1" applyAlignment="1">
      <alignment horizontal="right"/>
    </xf>
    <xf numFmtId="164" fontId="8" fillId="3" borderId="1" xfId="7" applyFont="1" applyFill="1" applyBorder="1"/>
    <xf numFmtId="41" fontId="5" fillId="3" borderId="11" xfId="0" applyNumberFormat="1" applyFont="1" applyFill="1" applyBorder="1" applyAlignment="1">
      <alignment horizontal="right"/>
    </xf>
    <xf numFmtId="166" fontId="8" fillId="3" borderId="14" xfId="0" applyNumberFormat="1" applyFont="1" applyFill="1" applyBorder="1" applyAlignment="1">
      <alignment horizontal="center"/>
    </xf>
    <xf numFmtId="166" fontId="8" fillId="3" borderId="12" xfId="0" applyNumberFormat="1" applyFont="1" applyFill="1" applyBorder="1" applyAlignment="1">
      <alignment horizontal="center"/>
    </xf>
    <xf numFmtId="164" fontId="8" fillId="3" borderId="12" xfId="7" applyFont="1" applyFill="1" applyBorder="1" applyAlignment="1">
      <alignment horizontal="center"/>
    </xf>
    <xf numFmtId="166" fontId="5" fillId="3" borderId="0" xfId="3" applyNumberFormat="1" applyFont="1" applyFill="1" applyAlignment="1">
      <alignment horizontal="right"/>
    </xf>
    <xf numFmtId="169" fontId="8" fillId="0" borderId="0" xfId="7" applyNumberFormat="1" applyFont="1" applyAlignment="1">
      <alignment horizontal="center"/>
    </xf>
    <xf numFmtId="164" fontId="8" fillId="0" borderId="0" xfId="7" applyFont="1"/>
    <xf numFmtId="9" fontId="3" fillId="3" borderId="0" xfId="9" applyFont="1" applyFill="1" applyAlignment="1">
      <alignment horizontal="center"/>
    </xf>
    <xf numFmtId="9" fontId="16" fillId="3" borderId="5" xfId="9" applyFont="1" applyFill="1" applyBorder="1" applyAlignment="1">
      <alignment horizontal="center"/>
    </xf>
    <xf numFmtId="9" fontId="16" fillId="3" borderId="1" xfId="9" applyFont="1" applyFill="1" applyBorder="1" applyAlignment="1">
      <alignment horizontal="center"/>
    </xf>
    <xf numFmtId="9" fontId="8" fillId="3" borderId="0" xfId="0" applyNumberFormat="1" applyFont="1" applyFill="1"/>
    <xf numFmtId="0" fontId="19" fillId="7" borderId="12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17" fontId="19" fillId="6" borderId="16" xfId="0" applyNumberFormat="1" applyFont="1" applyFill="1" applyBorder="1" applyAlignment="1">
      <alignment horizontal="center"/>
    </xf>
    <xf numFmtId="0" fontId="8" fillId="3" borderId="10" xfId="0" applyFont="1" applyFill="1" applyBorder="1"/>
    <xf numFmtId="3" fontId="8" fillId="2" borderId="4" xfId="0" applyNumberFormat="1" applyFont="1" applyFill="1" applyBorder="1"/>
    <xf numFmtId="41" fontId="5" fillId="3" borderId="13" xfId="0" applyNumberFormat="1" applyFont="1" applyFill="1" applyBorder="1" applyAlignment="1">
      <alignment horizontal="left"/>
    </xf>
    <xf numFmtId="9" fontId="5" fillId="3" borderId="13" xfId="9" applyFont="1" applyFill="1" applyBorder="1" applyAlignment="1">
      <alignment horizontal="left"/>
    </xf>
    <xf numFmtId="0" fontId="21" fillId="2" borderId="4" xfId="0" applyFont="1" applyFill="1" applyBorder="1"/>
    <xf numFmtId="0" fontId="21" fillId="3" borderId="18" xfId="0" applyFont="1" applyFill="1" applyBorder="1"/>
    <xf numFmtId="0" fontId="21" fillId="2" borderId="24" xfId="0" applyFont="1" applyFill="1" applyBorder="1"/>
    <xf numFmtId="41" fontId="21" fillId="2" borderId="18" xfId="0" applyNumberFormat="1" applyFont="1" applyFill="1" applyBorder="1" applyAlignment="1">
      <alignment horizontal="center"/>
    </xf>
    <xf numFmtId="3" fontId="19" fillId="2" borderId="4" xfId="0" applyNumberFormat="1" applyFont="1" applyFill="1" applyBorder="1"/>
    <xf numFmtId="41" fontId="26" fillId="3" borderId="13" xfId="0" applyNumberFormat="1" applyFont="1" applyFill="1" applyBorder="1" applyAlignment="1">
      <alignment horizontal="left"/>
    </xf>
    <xf numFmtId="0" fontId="8" fillId="3" borderId="18" xfId="0" applyFont="1" applyFill="1" applyBorder="1"/>
    <xf numFmtId="0" fontId="8" fillId="2" borderId="24" xfId="0" applyFont="1" applyFill="1" applyBorder="1"/>
    <xf numFmtId="2" fontId="8" fillId="2" borderId="18" xfId="0" applyNumberFormat="1" applyFont="1" applyFill="1" applyBorder="1" applyAlignment="1">
      <alignment horizontal="center"/>
    </xf>
    <xf numFmtId="3" fontId="8" fillId="0" borderId="4" xfId="0" applyNumberFormat="1" applyFont="1" applyBorder="1"/>
    <xf numFmtId="41" fontId="5" fillId="0" borderId="0" xfId="0" applyNumberFormat="1" applyFont="1" applyAlignment="1">
      <alignment horizontal="center"/>
    </xf>
    <xf numFmtId="0" fontId="8" fillId="3" borderId="21" xfId="0" applyFont="1" applyFill="1" applyBorder="1"/>
    <xf numFmtId="0" fontId="8" fillId="2" borderId="23" xfId="0" applyFont="1" applyFill="1" applyBorder="1"/>
    <xf numFmtId="41" fontId="8" fillId="2" borderId="23" xfId="0" applyNumberFormat="1" applyFont="1" applyFill="1" applyBorder="1" applyAlignment="1">
      <alignment horizontal="center"/>
    </xf>
    <xf numFmtId="41" fontId="8" fillId="2" borderId="24" xfId="0" applyNumberFormat="1" applyFont="1" applyFill="1" applyBorder="1" applyAlignment="1">
      <alignment horizontal="center"/>
    </xf>
    <xf numFmtId="41" fontId="19" fillId="2" borderId="4" xfId="0" applyNumberFormat="1" applyFont="1" applyFill="1" applyBorder="1" applyAlignment="1">
      <alignment horizontal="center"/>
    </xf>
    <xf numFmtId="41" fontId="8" fillId="8" borderId="4" xfId="0" applyNumberFormat="1" applyFont="1" applyFill="1" applyBorder="1" applyAlignment="1">
      <alignment horizontal="center"/>
    </xf>
    <xf numFmtId="3" fontId="8" fillId="2" borderId="23" xfId="0" applyNumberFormat="1" applyFont="1" applyFill="1" applyBorder="1"/>
    <xf numFmtId="9" fontId="26" fillId="3" borderId="13" xfId="9" applyFont="1" applyFill="1" applyBorder="1" applyAlignment="1">
      <alignment horizontal="left"/>
    </xf>
    <xf numFmtId="41" fontId="8" fillId="3" borderId="21" xfId="0" applyNumberFormat="1" applyFont="1" applyFill="1" applyBorder="1"/>
    <xf numFmtId="41" fontId="8" fillId="0" borderId="23" xfId="0" applyNumberFormat="1" applyFont="1" applyBorder="1"/>
    <xf numFmtId="41" fontId="8" fillId="0" borderId="22" xfId="0" applyNumberFormat="1" applyFont="1" applyBorder="1"/>
    <xf numFmtId="41" fontId="8" fillId="3" borderId="23" xfId="0" applyNumberFormat="1" applyFont="1" applyFill="1" applyBorder="1" applyAlignment="1">
      <alignment horizontal="center"/>
    </xf>
    <xf numFmtId="41" fontId="8" fillId="0" borderId="4" xfId="0" applyNumberFormat="1" applyFont="1" applyBorder="1"/>
    <xf numFmtId="41" fontId="8" fillId="0" borderId="13" xfId="0" applyNumberFormat="1" applyFont="1" applyBorder="1"/>
    <xf numFmtId="41" fontId="8" fillId="3" borderId="4" xfId="0" applyNumberFormat="1" applyFont="1" applyFill="1" applyBorder="1" applyAlignment="1">
      <alignment horizontal="center"/>
    </xf>
    <xf numFmtId="41" fontId="8" fillId="3" borderId="10" xfId="0" applyNumberFormat="1" applyFont="1" applyFill="1" applyBorder="1"/>
    <xf numFmtId="0" fontId="5" fillId="3" borderId="13" xfId="0" applyFont="1" applyFill="1" applyBorder="1" applyAlignment="1">
      <alignment horizontal="left"/>
    </xf>
    <xf numFmtId="0" fontId="5" fillId="3" borderId="22" xfId="0" applyFont="1" applyFill="1" applyBorder="1" applyAlignment="1">
      <alignment horizontal="left"/>
    </xf>
    <xf numFmtId="41" fontId="8" fillId="3" borderId="21" xfId="0" applyNumberFormat="1" applyFont="1" applyFill="1" applyBorder="1" applyAlignment="1">
      <alignment horizontal="center"/>
    </xf>
    <xf numFmtId="41" fontId="19" fillId="3" borderId="0" xfId="0" applyNumberFormat="1" applyFont="1" applyFill="1" applyAlignment="1">
      <alignment horizontal="center"/>
    </xf>
    <xf numFmtId="41" fontId="21" fillId="3" borderId="4" xfId="0" applyNumberFormat="1" applyFont="1" applyFill="1" applyBorder="1"/>
    <xf numFmtId="41" fontId="21" fillId="3" borderId="13" xfId="0" applyNumberFormat="1" applyFont="1" applyFill="1" applyBorder="1"/>
    <xf numFmtId="41" fontId="21" fillId="3" borderId="4" xfId="0" applyNumberFormat="1" applyFont="1" applyFill="1" applyBorder="1" applyAlignment="1">
      <alignment horizontal="center"/>
    </xf>
    <xf numFmtId="41" fontId="21" fillId="3" borderId="24" xfId="0" applyNumberFormat="1" applyFont="1" applyFill="1" applyBorder="1"/>
    <xf numFmtId="41" fontId="21" fillId="3" borderId="19" xfId="0" applyNumberFormat="1" applyFont="1" applyFill="1" applyBorder="1"/>
    <xf numFmtId="41" fontId="21" fillId="3" borderId="24" xfId="0" applyNumberFormat="1" applyFont="1" applyFill="1" applyBorder="1" applyAlignment="1">
      <alignment horizontal="center"/>
    </xf>
    <xf numFmtId="41" fontId="21" fillId="3" borderId="2" xfId="0" applyNumberFormat="1" applyFont="1" applyFill="1" applyBorder="1"/>
    <xf numFmtId="41" fontId="21" fillId="3" borderId="10" xfId="0" applyNumberFormat="1" applyFont="1" applyFill="1" applyBorder="1"/>
    <xf numFmtId="41" fontId="21" fillId="3" borderId="3" xfId="0" applyNumberFormat="1" applyFont="1" applyFill="1" applyBorder="1"/>
    <xf numFmtId="41" fontId="21" fillId="3" borderId="12" xfId="0" applyNumberFormat="1" applyFont="1" applyFill="1" applyBorder="1"/>
    <xf numFmtId="41" fontId="19" fillId="3" borderId="1" xfId="0" applyNumberFormat="1" applyFont="1" applyFill="1" applyBorder="1"/>
    <xf numFmtId="0" fontId="26" fillId="3" borderId="8" xfId="0" applyFont="1" applyFill="1" applyBorder="1" applyAlignment="1">
      <alignment horizontal="left"/>
    </xf>
    <xf numFmtId="41" fontId="8" fillId="3" borderId="5" xfId="0" applyNumberFormat="1" applyFont="1" applyFill="1" applyBorder="1"/>
    <xf numFmtId="41" fontId="8" fillId="3" borderId="1" xfId="0" applyNumberFormat="1" applyFont="1" applyFill="1" applyBorder="1"/>
    <xf numFmtId="0" fontId="5" fillId="3" borderId="14" xfId="0" applyFont="1" applyFill="1" applyBorder="1" applyAlignment="1">
      <alignment horizontal="left"/>
    </xf>
    <xf numFmtId="0" fontId="5" fillId="3" borderId="13" xfId="0" applyFont="1" applyFill="1" applyBorder="1"/>
    <xf numFmtId="0" fontId="5" fillId="2" borderId="1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17" fontId="19" fillId="6" borderId="7" xfId="0" applyNumberFormat="1" applyFont="1" applyFill="1" applyBorder="1" applyAlignment="1">
      <alignment horizontal="center"/>
    </xf>
    <xf numFmtId="0" fontId="19" fillId="3" borderId="4" xfId="0" applyFont="1" applyFill="1" applyBorder="1"/>
    <xf numFmtId="3" fontId="8" fillId="2" borderId="8" xfId="0" applyNumberFormat="1" applyFont="1" applyFill="1" applyBorder="1"/>
    <xf numFmtId="41" fontId="8" fillId="3" borderId="8" xfId="0" applyNumberFormat="1" applyFont="1" applyFill="1" applyBorder="1" applyAlignment="1">
      <alignment horizontal="right"/>
    </xf>
    <xf numFmtId="0" fontId="19" fillId="7" borderId="9" xfId="0" applyFont="1" applyFill="1" applyBorder="1" applyAlignment="1">
      <alignment horizontal="center" vertical="center"/>
    </xf>
    <xf numFmtId="41" fontId="5" fillId="3" borderId="0" xfId="0" applyNumberFormat="1" applyFont="1" applyFill="1" applyAlignment="1">
      <alignment horizontal="right"/>
    </xf>
    <xf numFmtId="0" fontId="5" fillId="3" borderId="1" xfId="0" applyFont="1" applyFill="1" applyBorder="1" applyAlignment="1">
      <alignment horizontal="center"/>
    </xf>
    <xf numFmtId="3" fontId="5" fillId="3" borderId="14" xfId="0" applyNumberFormat="1" applyFont="1" applyFill="1" applyBorder="1"/>
    <xf numFmtId="0" fontId="5" fillId="3" borderId="10" xfId="0" applyFont="1" applyFill="1" applyBorder="1" applyAlignment="1">
      <alignment horizontal="center"/>
    </xf>
    <xf numFmtId="3" fontId="5" fillId="3" borderId="12" xfId="0" applyNumberFormat="1" applyFont="1" applyFill="1" applyBorder="1"/>
    <xf numFmtId="168" fontId="23" fillId="0" borderId="9" xfId="8" applyNumberFormat="1" applyFont="1" applyFill="1" applyBorder="1" applyProtection="1">
      <protection locked="0"/>
    </xf>
    <xf numFmtId="168" fontId="23" fillId="2" borderId="9" xfId="8" applyNumberFormat="1" applyFont="1" applyFill="1" applyBorder="1" applyProtection="1">
      <protection locked="0"/>
    </xf>
    <xf numFmtId="168" fontId="30" fillId="0" borderId="9" xfId="8" applyNumberFormat="1" applyFont="1" applyFill="1" applyBorder="1" applyProtection="1">
      <protection locked="0"/>
    </xf>
    <xf numFmtId="0" fontId="19" fillId="7" borderId="0" xfId="0" applyFont="1" applyFill="1" applyAlignment="1">
      <alignment horizontal="center" vertical="center"/>
    </xf>
    <xf numFmtId="41" fontId="5" fillId="3" borderId="4" xfId="0" applyNumberFormat="1" applyFont="1" applyFill="1" applyBorder="1" applyAlignment="1">
      <alignment horizontal="left"/>
    </xf>
    <xf numFmtId="41" fontId="5" fillId="3" borderId="0" xfId="0" applyNumberFormat="1" applyFont="1" applyFill="1" applyAlignment="1">
      <alignment horizontal="left"/>
    </xf>
    <xf numFmtId="0" fontId="5" fillId="3" borderId="21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19" fillId="3" borderId="0" xfId="0" applyFont="1" applyFill="1" applyAlignment="1">
      <alignment horizontal="center" vertical="center"/>
    </xf>
    <xf numFmtId="166" fontId="8" fillId="3" borderId="13" xfId="0" applyNumberFormat="1" applyFont="1" applyFill="1" applyBorder="1" applyAlignment="1">
      <alignment horizontal="center"/>
    </xf>
    <xf numFmtId="9" fontId="8" fillId="3" borderId="0" xfId="3" applyFont="1" applyFill="1"/>
    <xf numFmtId="0" fontId="19" fillId="7" borderId="8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164" fontId="6" fillId="3" borderId="0" xfId="7" applyFont="1" applyFill="1"/>
    <xf numFmtId="43" fontId="8" fillId="3" borderId="0" xfId="0" applyNumberFormat="1" applyFont="1" applyFill="1"/>
    <xf numFmtId="171" fontId="8" fillId="3" borderId="0" xfId="0" applyNumberFormat="1" applyFont="1" applyFill="1"/>
    <xf numFmtId="41" fontId="8" fillId="2" borderId="20" xfId="0" applyNumberFormat="1" applyFont="1" applyFill="1" applyBorder="1" applyAlignment="1">
      <alignment horizontal="center"/>
    </xf>
    <xf numFmtId="41" fontId="8" fillId="0" borderId="20" xfId="0" applyNumberFormat="1" applyFont="1" applyBorder="1" applyAlignment="1">
      <alignment horizontal="center"/>
    </xf>
    <xf numFmtId="41" fontId="8" fillId="3" borderId="20" xfId="7" applyNumberFormat="1" applyFont="1" applyFill="1" applyBorder="1" applyAlignment="1">
      <alignment horizontal="center"/>
    </xf>
    <xf numFmtId="41" fontId="8" fillId="3" borderId="22" xfId="0" applyNumberFormat="1" applyFont="1" applyFill="1" applyBorder="1" applyAlignment="1">
      <alignment horizontal="right"/>
    </xf>
    <xf numFmtId="41" fontId="19" fillId="0" borderId="11" xfId="7" applyNumberFormat="1" applyFont="1" applyBorder="1" applyAlignment="1">
      <alignment horizontal="center"/>
    </xf>
    <xf numFmtId="41" fontId="21" fillId="0" borderId="11" xfId="0" applyNumberFormat="1" applyFont="1" applyBorder="1" applyAlignment="1">
      <alignment horizontal="center"/>
    </xf>
    <xf numFmtId="41" fontId="21" fillId="3" borderId="11" xfId="7" applyNumberFormat="1" applyFont="1" applyFill="1" applyBorder="1" applyAlignment="1">
      <alignment horizontal="center"/>
    </xf>
    <xf numFmtId="41" fontId="21" fillId="3" borderId="17" xfId="7" applyNumberFormat="1" applyFont="1" applyFill="1" applyBorder="1" applyAlignment="1">
      <alignment horizontal="center"/>
    </xf>
    <xf numFmtId="41" fontId="19" fillId="3" borderId="11" xfId="7" applyNumberFormat="1" applyFont="1" applyFill="1" applyBorder="1" applyAlignment="1">
      <alignment horizontal="center"/>
    </xf>
    <xf numFmtId="0" fontId="8" fillId="2" borderId="1" xfId="0" applyFont="1" applyFill="1" applyBorder="1"/>
    <xf numFmtId="41" fontId="8" fillId="3" borderId="5" xfId="7" applyNumberFormat="1" applyFont="1" applyFill="1" applyBorder="1" applyAlignment="1">
      <alignment horizontal="center"/>
    </xf>
    <xf numFmtId="41" fontId="19" fillId="0" borderId="11" xfId="0" applyNumberFormat="1" applyFont="1" applyBorder="1" applyAlignment="1">
      <alignment horizontal="center"/>
    </xf>
    <xf numFmtId="41" fontId="20" fillId="3" borderId="12" xfId="7" applyNumberFormat="1" applyFont="1" applyFill="1" applyBorder="1" applyAlignment="1">
      <alignment horizontal="center"/>
    </xf>
    <xf numFmtId="41" fontId="3" fillId="3" borderId="0" xfId="0" applyNumberFormat="1" applyFont="1" applyFill="1" applyAlignment="1">
      <alignment horizontal="center"/>
    </xf>
    <xf numFmtId="41" fontId="8" fillId="8" borderId="11" xfId="7" applyNumberFormat="1" applyFont="1" applyFill="1" applyBorder="1" applyAlignment="1">
      <alignment horizontal="center"/>
    </xf>
    <xf numFmtId="41" fontId="8" fillId="2" borderId="11" xfId="0" applyNumberFormat="1" applyFont="1" applyFill="1" applyBorder="1" applyAlignment="1">
      <alignment horizontal="right"/>
    </xf>
    <xf numFmtId="0" fontId="19" fillId="3" borderId="10" xfId="0" applyFont="1" applyFill="1" applyBorder="1"/>
    <xf numFmtId="0" fontId="19" fillId="0" borderId="12" xfId="0" applyFont="1" applyBorder="1"/>
    <xf numFmtId="0" fontId="19" fillId="3" borderId="12" xfId="0" applyFont="1" applyFill="1" applyBorder="1"/>
    <xf numFmtId="41" fontId="19" fillId="3" borderId="12" xfId="7" applyNumberFormat="1" applyFont="1" applyFill="1" applyBorder="1" applyAlignment="1">
      <alignment horizontal="center"/>
    </xf>
    <xf numFmtId="0" fontId="19" fillId="3" borderId="2" xfId="0" applyFont="1" applyFill="1" applyBorder="1"/>
    <xf numFmtId="41" fontId="8" fillId="0" borderId="11" xfId="0" applyNumberFormat="1" applyFont="1" applyBorder="1" applyAlignment="1">
      <alignment horizontal="right"/>
    </xf>
    <xf numFmtId="41" fontId="8" fillId="2" borderId="13" xfId="0" applyNumberFormat="1" applyFont="1" applyFill="1" applyBorder="1" applyAlignment="1">
      <alignment horizontal="right"/>
    </xf>
    <xf numFmtId="167" fontId="8" fillId="2" borderId="11" xfId="0" applyNumberFormat="1" applyFont="1" applyFill="1" applyBorder="1" applyAlignment="1">
      <alignment horizontal="right"/>
    </xf>
    <xf numFmtId="41" fontId="8" fillId="2" borderId="4" xfId="0" applyNumberFormat="1" applyFont="1" applyFill="1" applyBorder="1" applyAlignment="1">
      <alignment horizontal="right"/>
    </xf>
    <xf numFmtId="41" fontId="8" fillId="0" borderId="13" xfId="0" applyNumberFormat="1" applyFont="1" applyBorder="1" applyAlignment="1">
      <alignment horizontal="right"/>
    </xf>
    <xf numFmtId="41" fontId="8" fillId="2" borderId="12" xfId="0" applyNumberFormat="1" applyFont="1" applyFill="1" applyBorder="1" applyAlignment="1">
      <alignment horizontal="right"/>
    </xf>
    <xf numFmtId="41" fontId="8" fillId="0" borderId="12" xfId="0" applyNumberFormat="1" applyFont="1" applyBorder="1" applyAlignment="1">
      <alignment horizontal="right"/>
    </xf>
    <xf numFmtId="41" fontId="19" fillId="2" borderId="13" xfId="0" applyNumberFormat="1" applyFont="1" applyFill="1" applyBorder="1" applyAlignment="1">
      <alignment horizontal="right"/>
    </xf>
    <xf numFmtId="3" fontId="8" fillId="2" borderId="14" xfId="0" applyNumberFormat="1" applyFont="1" applyFill="1" applyBorder="1" applyAlignment="1">
      <alignment horizontal="center"/>
    </xf>
    <xf numFmtId="3" fontId="8" fillId="2" borderId="13" xfId="0" applyNumberFormat="1" applyFont="1" applyFill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166" fontId="8" fillId="2" borderId="11" xfId="0" applyNumberFormat="1" applyFont="1" applyFill="1" applyBorder="1" applyAlignment="1">
      <alignment horizontal="center"/>
    </xf>
    <xf numFmtId="166" fontId="8" fillId="2" borderId="2" xfId="0" applyNumberFormat="1" applyFont="1" applyFill="1" applyBorder="1" applyAlignment="1">
      <alignment horizontal="center"/>
    </xf>
    <xf numFmtId="166" fontId="8" fillId="2" borderId="12" xfId="0" applyNumberFormat="1" applyFont="1" applyFill="1" applyBorder="1" applyAlignment="1">
      <alignment horizontal="center"/>
    </xf>
    <xf numFmtId="0" fontId="8" fillId="0" borderId="13" xfId="0" applyFont="1" applyBorder="1"/>
    <xf numFmtId="41" fontId="8" fillId="2" borderId="14" xfId="0" applyNumberFormat="1" applyFont="1" applyFill="1" applyBorder="1" applyAlignment="1">
      <alignment horizontal="right"/>
    </xf>
    <xf numFmtId="41" fontId="8" fillId="0" borderId="14" xfId="0" applyNumberFormat="1" applyFont="1" applyBorder="1" applyAlignment="1">
      <alignment horizontal="right"/>
    </xf>
    <xf numFmtId="41" fontId="19" fillId="2" borderId="0" xfId="0" applyNumberFormat="1" applyFont="1" applyFill="1"/>
    <xf numFmtId="0" fontId="16" fillId="3" borderId="11" xfId="0" applyFont="1" applyFill="1" applyBorder="1" applyAlignment="1">
      <alignment horizontal="center"/>
    </xf>
    <xf numFmtId="0" fontId="19" fillId="3" borderId="3" xfId="0" applyFont="1" applyFill="1" applyBorder="1"/>
    <xf numFmtId="41" fontId="8" fillId="0" borderId="4" xfId="0" applyNumberFormat="1" applyFont="1" applyBorder="1" applyAlignment="1">
      <alignment horizontal="right"/>
    </xf>
    <xf numFmtId="166" fontId="8" fillId="2" borderId="14" xfId="0" applyNumberFormat="1" applyFont="1" applyFill="1" applyBorder="1" applyAlignment="1">
      <alignment horizontal="center"/>
    </xf>
    <xf numFmtId="166" fontId="8" fillId="2" borderId="5" xfId="0" applyNumberFormat="1" applyFont="1" applyFill="1" applyBorder="1" applyAlignment="1">
      <alignment horizontal="center"/>
    </xf>
    <xf numFmtId="166" fontId="8" fillId="3" borderId="8" xfId="0" applyNumberFormat="1" applyFont="1" applyFill="1" applyBorder="1" applyAlignment="1">
      <alignment horizontal="center"/>
    </xf>
    <xf numFmtId="0" fontId="26" fillId="3" borderId="11" xfId="0" applyFont="1" applyFill="1" applyBorder="1" applyAlignment="1">
      <alignment horizontal="center"/>
    </xf>
    <xf numFmtId="0" fontId="8" fillId="2" borderId="14" xfId="0" applyFont="1" applyFill="1" applyBorder="1"/>
    <xf numFmtId="41" fontId="8" fillId="2" borderId="0" xfId="0" applyNumberFormat="1" applyFont="1" applyFill="1"/>
    <xf numFmtId="169" fontId="8" fillId="2" borderId="0" xfId="7" applyNumberFormat="1" applyFont="1" applyFill="1"/>
    <xf numFmtId="169" fontId="8" fillId="3" borderId="0" xfId="7" applyNumberFormat="1" applyFont="1" applyFill="1"/>
    <xf numFmtId="1" fontId="8" fillId="3" borderId="0" xfId="0" applyNumberFormat="1" applyFont="1" applyFill="1"/>
    <xf numFmtId="0" fontId="19" fillId="7" borderId="14" xfId="0" applyFont="1" applyFill="1" applyBorder="1" applyAlignment="1">
      <alignment horizontal="center" vertical="center" wrapText="1"/>
    </xf>
    <xf numFmtId="41" fontId="5" fillId="8" borderId="11" xfId="0" applyNumberFormat="1" applyFont="1" applyFill="1" applyBorder="1" applyAlignment="1">
      <alignment horizontal="center"/>
    </xf>
    <xf numFmtId="0" fontId="19" fillId="7" borderId="9" xfId="0" applyFont="1" applyFill="1" applyBorder="1" applyAlignment="1">
      <alignment horizontal="center" vertical="center" wrapText="1"/>
    </xf>
    <xf numFmtId="3" fontId="26" fillId="3" borderId="12" xfId="0" applyNumberFormat="1" applyFont="1" applyFill="1" applyBorder="1"/>
    <xf numFmtId="3" fontId="26" fillId="3" borderId="14" xfId="0" applyNumberFormat="1" applyFont="1" applyFill="1" applyBorder="1"/>
    <xf numFmtId="3" fontId="8" fillId="3" borderId="1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26" fillId="3" borderId="4" xfId="0" applyNumberFormat="1" applyFont="1" applyFill="1" applyBorder="1" applyAlignment="1">
      <alignment horizontal="left"/>
    </xf>
    <xf numFmtId="0" fontId="23" fillId="2" borderId="9" xfId="4" applyFill="1" applyBorder="1" applyAlignment="1" applyProtection="1">
      <alignment wrapText="1"/>
      <protection locked="0"/>
    </xf>
    <xf numFmtId="42" fontId="41" fillId="2" borderId="9" xfId="4" applyNumberFormat="1" applyFont="1" applyFill="1" applyBorder="1" applyProtection="1">
      <protection locked="0"/>
    </xf>
    <xf numFmtId="42" fontId="41" fillId="8" borderId="9" xfId="4" applyNumberFormat="1" applyFont="1" applyFill="1" applyBorder="1" applyProtection="1">
      <protection locked="0"/>
    </xf>
    <xf numFmtId="0" fontId="30" fillId="8" borderId="9" xfId="4" applyFont="1" applyFill="1" applyBorder="1" applyProtection="1">
      <protection locked="0"/>
    </xf>
    <xf numFmtId="42" fontId="41" fillId="0" borderId="9" xfId="4" applyNumberFormat="1" applyFont="1" applyBorder="1" applyProtection="1">
      <protection locked="0"/>
    </xf>
    <xf numFmtId="42" fontId="41" fillId="0" borderId="9" xfId="4" applyNumberFormat="1" applyFont="1" applyBorder="1" applyAlignment="1" applyProtection="1">
      <alignment horizontal="right"/>
      <protection locked="0"/>
    </xf>
    <xf numFmtId="42" fontId="44" fillId="2" borderId="9" xfId="4" applyNumberFormat="1" applyFont="1" applyFill="1" applyBorder="1" applyProtection="1">
      <protection locked="0"/>
    </xf>
    <xf numFmtId="0" fontId="45" fillId="0" borderId="9" xfId="4" applyFont="1" applyBorder="1" applyAlignment="1" applyProtection="1">
      <alignment horizontal="left" vertical="center"/>
      <protection locked="0"/>
    </xf>
    <xf numFmtId="0" fontId="30" fillId="3" borderId="0" xfId="4" applyFont="1" applyFill="1" applyAlignment="1" applyProtection="1">
      <alignment vertical="center"/>
      <protection locked="0"/>
    </xf>
    <xf numFmtId="42" fontId="30" fillId="2" borderId="9" xfId="4" applyNumberFormat="1" applyFont="1" applyFill="1" applyBorder="1" applyAlignment="1" applyProtection="1">
      <alignment vertical="center"/>
      <protection locked="0"/>
    </xf>
    <xf numFmtId="41" fontId="30" fillId="2" borderId="0" xfId="4" applyNumberFormat="1" applyFont="1" applyFill="1" applyAlignment="1" applyProtection="1">
      <alignment vertical="center"/>
      <protection locked="0"/>
    </xf>
    <xf numFmtId="0" fontId="30" fillId="2" borderId="0" xfId="4" applyFont="1" applyFill="1" applyAlignment="1" applyProtection="1">
      <alignment vertical="center"/>
      <protection locked="0"/>
    </xf>
    <xf numFmtId="40" fontId="30" fillId="3" borderId="9" xfId="4" applyNumberFormat="1" applyFont="1" applyFill="1" applyBorder="1" applyAlignment="1" applyProtection="1">
      <alignment vertical="center"/>
      <protection locked="0"/>
    </xf>
    <xf numFmtId="0" fontId="30" fillId="3" borderId="9" xfId="4" applyFont="1" applyFill="1" applyBorder="1" applyAlignment="1" applyProtection="1">
      <alignment vertical="center"/>
      <protection locked="0"/>
    </xf>
    <xf numFmtId="0" fontId="23" fillId="0" borderId="9" xfId="4" applyBorder="1" applyAlignment="1" applyProtection="1">
      <alignment vertical="center"/>
      <protection locked="0"/>
    </xf>
    <xf numFmtId="42" fontId="30" fillId="0" borderId="9" xfId="4" applyNumberFormat="1" applyFont="1" applyBorder="1" applyAlignment="1" applyProtection="1">
      <alignment vertical="center"/>
      <protection locked="0"/>
    </xf>
    <xf numFmtId="0" fontId="30" fillId="2" borderId="9" xfId="4" applyFont="1" applyFill="1" applyBorder="1" applyAlignment="1" applyProtection="1">
      <alignment vertical="center" wrapText="1"/>
      <protection locked="0"/>
    </xf>
    <xf numFmtId="168" fontId="23" fillId="0" borderId="9" xfId="5" applyNumberFormat="1" applyFont="1" applyBorder="1" applyAlignment="1" applyProtection="1">
      <alignment vertical="center"/>
      <protection locked="0"/>
    </xf>
    <xf numFmtId="0" fontId="30" fillId="2" borderId="9" xfId="4" applyFont="1" applyFill="1" applyBorder="1" applyAlignment="1" applyProtection="1">
      <alignment vertical="center"/>
      <protection locked="0"/>
    </xf>
    <xf numFmtId="0" fontId="23" fillId="2" borderId="9" xfId="4" applyFill="1" applyBorder="1" applyAlignment="1" applyProtection="1">
      <alignment vertical="center" wrapText="1"/>
      <protection locked="0"/>
    </xf>
    <xf numFmtId="168" fontId="23" fillId="2" borderId="9" xfId="5" applyNumberFormat="1" applyFont="1" applyFill="1" applyBorder="1" applyAlignment="1" applyProtection="1">
      <alignment vertical="center"/>
      <protection locked="0"/>
    </xf>
    <xf numFmtId="0" fontId="23" fillId="2" borderId="9" xfId="4" applyFill="1" applyBorder="1" applyAlignment="1" applyProtection="1">
      <alignment vertical="center"/>
      <protection locked="0"/>
    </xf>
    <xf numFmtId="41" fontId="30" fillId="0" borderId="0" xfId="4" applyNumberFormat="1" applyFont="1" applyAlignment="1" applyProtection="1">
      <alignment vertical="center"/>
      <protection locked="0"/>
    </xf>
    <xf numFmtId="0" fontId="23" fillId="2" borderId="9" xfId="4" applyFill="1" applyBorder="1" applyAlignment="1" applyProtection="1">
      <alignment horizontal="left" vertical="center"/>
      <protection locked="0"/>
    </xf>
    <xf numFmtId="0" fontId="30" fillId="3" borderId="0" xfId="4" applyFont="1" applyFill="1" applyAlignment="1" applyProtection="1">
      <alignment horizontal="left" vertical="center"/>
      <protection locked="0"/>
    </xf>
    <xf numFmtId="168" fontId="23" fillId="0" borderId="9" xfId="5" applyNumberFormat="1" applyFont="1" applyBorder="1" applyAlignment="1" applyProtection="1">
      <alignment horizontal="left" vertical="center"/>
      <protection locked="0"/>
    </xf>
    <xf numFmtId="41" fontId="30" fillId="0" borderId="0" xfId="4" applyNumberFormat="1" applyFont="1" applyAlignment="1" applyProtection="1">
      <alignment horizontal="left" vertical="center"/>
      <protection locked="0"/>
    </xf>
    <xf numFmtId="42" fontId="30" fillId="0" borderId="9" xfId="4" applyNumberFormat="1" applyFont="1" applyBorder="1" applyAlignment="1" applyProtection="1">
      <alignment horizontal="left" vertical="center"/>
      <protection locked="0"/>
    </xf>
    <xf numFmtId="0" fontId="30" fillId="2" borderId="0" xfId="4" applyFont="1" applyFill="1" applyAlignment="1" applyProtection="1">
      <alignment horizontal="left" vertical="center"/>
      <protection locked="0"/>
    </xf>
    <xf numFmtId="40" fontId="30" fillId="3" borderId="9" xfId="4" applyNumberFormat="1" applyFont="1" applyFill="1" applyBorder="1" applyAlignment="1" applyProtection="1">
      <alignment horizontal="left" vertical="center"/>
      <protection locked="0"/>
    </xf>
    <xf numFmtId="0" fontId="23" fillId="2" borderId="9" xfId="4" applyFill="1" applyBorder="1" applyAlignment="1" applyProtection="1">
      <alignment horizontal="center" vertical="center"/>
      <protection locked="0"/>
    </xf>
    <xf numFmtId="0" fontId="9" fillId="3" borderId="9" xfId="1" applyFill="1" applyBorder="1" applyAlignment="1" applyProtection="1">
      <alignment vertical="center"/>
      <protection locked="0"/>
    </xf>
    <xf numFmtId="0" fontId="45" fillId="2" borderId="9" xfId="4" applyFont="1" applyFill="1" applyBorder="1" applyAlignment="1" applyProtection="1">
      <alignment horizontal="left" vertical="center"/>
      <protection locked="0"/>
    </xf>
    <xf numFmtId="38" fontId="30" fillId="3" borderId="9" xfId="4" applyNumberFormat="1" applyFont="1" applyFill="1" applyBorder="1" applyAlignment="1" applyProtection="1">
      <alignment vertical="center"/>
      <protection locked="0"/>
    </xf>
    <xf numFmtId="168" fontId="23" fillId="8" borderId="9" xfId="5" applyNumberFormat="1" applyFont="1" applyFill="1" applyBorder="1" applyAlignment="1" applyProtection="1">
      <alignment horizontal="right" vertical="center"/>
      <protection locked="0"/>
    </xf>
    <xf numFmtId="41" fontId="23" fillId="2" borderId="0" xfId="4" applyNumberFormat="1" applyFill="1" applyAlignment="1" applyProtection="1">
      <alignment horizontal="right" vertical="center"/>
      <protection locked="0"/>
    </xf>
    <xf numFmtId="168" fontId="23" fillId="2" borderId="9" xfId="8" applyNumberFormat="1" applyFont="1" applyFill="1" applyBorder="1" applyAlignment="1" applyProtection="1">
      <alignment vertical="center"/>
      <protection locked="0"/>
    </xf>
    <xf numFmtId="38" fontId="30" fillId="2" borderId="9" xfId="4" applyNumberFormat="1" applyFont="1" applyFill="1" applyBorder="1" applyAlignment="1" applyProtection="1">
      <alignment vertical="center"/>
      <protection locked="0"/>
    </xf>
    <xf numFmtId="168" fontId="23" fillId="2" borderId="9" xfId="5" applyNumberFormat="1" applyFont="1" applyFill="1" applyBorder="1" applyAlignment="1" applyProtection="1">
      <alignment horizontal="right" vertical="center"/>
      <protection locked="0"/>
    </xf>
    <xf numFmtId="0" fontId="30" fillId="3" borderId="9" xfId="0" applyFont="1" applyFill="1" applyBorder="1" applyAlignment="1">
      <alignment vertical="center"/>
    </xf>
    <xf numFmtId="168" fontId="30" fillId="2" borderId="9" xfId="5" applyNumberFormat="1" applyFont="1" applyFill="1" applyBorder="1" applyAlignment="1" applyProtection="1">
      <alignment vertical="center"/>
      <protection locked="0"/>
    </xf>
    <xf numFmtId="0" fontId="30" fillId="2" borderId="14" xfId="4" applyFont="1" applyFill="1" applyBorder="1" applyAlignment="1" applyProtection="1">
      <alignment vertical="center"/>
      <protection locked="0"/>
    </xf>
    <xf numFmtId="42" fontId="30" fillId="2" borderId="14" xfId="4" applyNumberFormat="1" applyFont="1" applyFill="1" applyBorder="1" applyAlignment="1" applyProtection="1">
      <alignment vertical="center"/>
      <protection locked="0"/>
    </xf>
    <xf numFmtId="42" fontId="23" fillId="0" borderId="14" xfId="4" applyNumberFormat="1" applyBorder="1" applyAlignment="1" applyProtection="1">
      <alignment horizontal="right" vertical="center"/>
      <protection locked="0"/>
    </xf>
    <xf numFmtId="38" fontId="30" fillId="3" borderId="14" xfId="4" applyNumberFormat="1" applyFont="1" applyFill="1" applyBorder="1" applyAlignment="1" applyProtection="1">
      <alignment vertical="center"/>
      <protection locked="0"/>
    </xf>
    <xf numFmtId="42" fontId="23" fillId="0" borderId="9" xfId="4" applyNumberFormat="1" applyBorder="1" applyAlignment="1" applyProtection="1">
      <alignment horizontal="right" vertical="center"/>
      <protection locked="0"/>
    </xf>
    <xf numFmtId="42" fontId="23" fillId="2" borderId="9" xfId="4" applyNumberFormat="1" applyFill="1" applyBorder="1" applyAlignment="1" applyProtection="1">
      <alignment horizontal="right" vertical="center"/>
      <protection locked="0"/>
    </xf>
    <xf numFmtId="42" fontId="23" fillId="0" borderId="9" xfId="4" applyNumberFormat="1" applyBorder="1" applyAlignment="1" applyProtection="1">
      <alignment vertical="center"/>
      <protection locked="0"/>
    </xf>
    <xf numFmtId="168" fontId="30" fillId="0" borderId="9" xfId="8" applyNumberFormat="1" applyFont="1" applyFill="1" applyBorder="1" applyAlignment="1" applyProtection="1">
      <alignment vertical="center"/>
      <protection locked="0"/>
    </xf>
    <xf numFmtId="168" fontId="30" fillId="2" borderId="9" xfId="8" applyNumberFormat="1" applyFont="1" applyFill="1" applyBorder="1" applyAlignment="1" applyProtection="1">
      <alignment vertical="center"/>
      <protection locked="0"/>
    </xf>
    <xf numFmtId="0" fontId="30" fillId="2" borderId="16" xfId="4" applyFont="1" applyFill="1" applyBorder="1" applyProtection="1">
      <protection locked="0"/>
    </xf>
    <xf numFmtId="38" fontId="30" fillId="3" borderId="9" xfId="4" applyNumberFormat="1" applyFont="1" applyFill="1" applyBorder="1" applyProtection="1">
      <protection locked="0"/>
    </xf>
    <xf numFmtId="0" fontId="33" fillId="2" borderId="9" xfId="4" applyFont="1" applyFill="1" applyBorder="1" applyAlignment="1" applyProtection="1">
      <alignment vertical="center"/>
      <protection locked="0"/>
    </xf>
    <xf numFmtId="42" fontId="39" fillId="2" borderId="0" xfId="4" applyNumberFormat="1" applyFont="1" applyFill="1" applyAlignment="1" applyProtection="1">
      <alignment vertical="center"/>
      <protection locked="0"/>
    </xf>
    <xf numFmtId="0" fontId="39" fillId="2" borderId="0" xfId="4" applyFont="1" applyFill="1" applyAlignment="1" applyProtection="1">
      <alignment vertical="center"/>
      <protection locked="0"/>
    </xf>
    <xf numFmtId="40" fontId="39" fillId="2" borderId="0" xfId="4" applyNumberFormat="1" applyFont="1" applyFill="1" applyAlignment="1" applyProtection="1">
      <alignment vertical="center"/>
      <protection locked="0"/>
    </xf>
    <xf numFmtId="0" fontId="33" fillId="2" borderId="0" xfId="4" applyFont="1" applyFill="1" applyAlignment="1" applyProtection="1">
      <alignment vertical="center"/>
      <protection locked="0"/>
    </xf>
    <xf numFmtId="42" fontId="33" fillId="2" borderId="9" xfId="4" applyNumberFormat="1" applyFont="1" applyFill="1" applyBorder="1" applyAlignment="1" applyProtection="1">
      <alignment vertical="center"/>
      <protection locked="0"/>
    </xf>
    <xf numFmtId="0" fontId="40" fillId="2" borderId="0" xfId="4" applyFont="1" applyFill="1" applyAlignment="1" applyProtection="1">
      <alignment vertical="center"/>
      <protection locked="0"/>
    </xf>
    <xf numFmtId="168" fontId="39" fillId="3" borderId="0" xfId="4" applyNumberFormat="1" applyFont="1" applyFill="1" applyAlignment="1" applyProtection="1">
      <alignment vertical="center"/>
      <protection locked="0"/>
    </xf>
    <xf numFmtId="0" fontId="39" fillId="3" borderId="0" xfId="4" applyFont="1" applyFill="1" applyAlignment="1" applyProtection="1">
      <alignment vertical="center"/>
      <protection locked="0"/>
    </xf>
    <xf numFmtId="40" fontId="39" fillId="3" borderId="0" xfId="4" applyNumberFormat="1" applyFont="1" applyFill="1" applyAlignment="1" applyProtection="1">
      <alignment vertical="center"/>
      <protection locked="0"/>
    </xf>
    <xf numFmtId="0" fontId="33" fillId="3" borderId="0" xfId="0" applyFont="1" applyFill="1" applyAlignment="1">
      <alignment vertical="center"/>
    </xf>
    <xf numFmtId="43" fontId="0" fillId="0" borderId="0" xfId="0" applyNumberFormat="1"/>
    <xf numFmtId="43" fontId="0" fillId="0" borderId="0" xfId="6" applyFont="1"/>
    <xf numFmtId="2" fontId="0" fillId="0" borderId="0" xfId="0" applyNumberFormat="1"/>
    <xf numFmtId="0" fontId="47" fillId="0" borderId="0" xfId="0" applyFont="1"/>
    <xf numFmtId="0" fontId="0" fillId="0" borderId="0" xfId="0" applyAlignment="1">
      <alignment horizontal="right"/>
    </xf>
    <xf numFmtId="0" fontId="47" fillId="0" borderId="0" xfId="0" applyFont="1" applyAlignment="1">
      <alignment horizontal="center"/>
    </xf>
    <xf numFmtId="43" fontId="47" fillId="0" borderId="25" xfId="0" applyNumberFormat="1" applyFont="1" applyBorder="1"/>
    <xf numFmtId="0" fontId="19" fillId="7" borderId="2" xfId="0" applyFont="1" applyFill="1" applyBorder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31" fillId="5" borderId="12" xfId="4" applyFont="1" applyFill="1" applyBorder="1" applyAlignment="1" applyProtection="1">
      <alignment horizontal="center" vertical="center"/>
      <protection locked="0"/>
    </xf>
    <xf numFmtId="0" fontId="31" fillId="5" borderId="14" xfId="4" applyFont="1" applyFill="1" applyBorder="1" applyAlignment="1" applyProtection="1">
      <alignment horizontal="center" vertical="center"/>
      <protection locked="0"/>
    </xf>
    <xf numFmtId="0" fontId="31" fillId="4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</cellXfs>
  <cellStyles count="10">
    <cellStyle name="Comma" xfId="7" builtinId="3"/>
    <cellStyle name="Comma 3" xfId="6" xr:uid="{C565C82B-5070-4C46-B6C3-7DBAF46B0727}"/>
    <cellStyle name="Currency" xfId="8" builtinId="4"/>
    <cellStyle name="Currency 2" xfId="5" xr:uid="{7B59E3DA-F4CF-4CE4-8774-13BB7DD94E41}"/>
    <cellStyle name="Hyperlink" xfId="1" builtinId="8"/>
    <cellStyle name="Normal" xfId="0" builtinId="0"/>
    <cellStyle name="Normal 2" xfId="4" xr:uid="{F0CD33D1-6337-443B-B158-CB891171186F}"/>
    <cellStyle name="Normal_00MEETING" xfId="2" xr:uid="{8ACB02B2-16B5-452B-A1DD-E9C294D5D3AA}"/>
    <cellStyle name="Percent" xfId="9" builtinId="5"/>
    <cellStyle name="Percent 2" xfId="3" xr:uid="{53A538BE-7592-4AC6-B326-D2FC755980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#REF!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2</xdr:col>
          <xdr:colOff>466725</xdr:colOff>
          <xdr:row>2</xdr:row>
          <xdr:rowOff>104775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590550</xdr:colOff>
          <xdr:row>1</xdr:row>
          <xdr:rowOff>123825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February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657225</xdr:colOff>
          <xdr:row>1</xdr:row>
          <xdr:rowOff>123825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2</xdr:col>
          <xdr:colOff>571500</xdr:colOff>
          <xdr:row>1</xdr:row>
          <xdr:rowOff>104775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438150</xdr:colOff>
          <xdr:row>2</xdr:row>
          <xdr:rowOff>104775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361950</xdr:colOff>
          <xdr:row>2</xdr:row>
          <xdr:rowOff>104775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466725</xdr:colOff>
          <xdr:row>2</xdr:row>
          <xdr:rowOff>104775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295275</xdr:colOff>
          <xdr:row>1</xdr:row>
          <xdr:rowOff>123825</xdr:rowOff>
        </xdr:to>
        <xdr:sp macro="" textlink="">
          <xdr:nvSpPr>
            <xdr:cNvPr id="9224" name="Option Butto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August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2</xdr:col>
          <xdr:colOff>561975</xdr:colOff>
          <xdr:row>2</xdr:row>
          <xdr:rowOff>104775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September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638175</xdr:colOff>
          <xdr:row>1</xdr:row>
          <xdr:rowOff>123825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2</xdr:col>
          <xdr:colOff>495300</xdr:colOff>
          <xdr:row>2</xdr:row>
          <xdr:rowOff>85725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November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628650</xdr:colOff>
          <xdr:row>1</xdr:row>
          <xdr:rowOff>95250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TC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December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gymdirect.com.au/products/xrhs1027c-commercial-smith-machine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A238-85AF-45A7-AA0A-33EEF217CCFD}">
  <dimension ref="A1:JR206"/>
  <sheetViews>
    <sheetView topLeftCell="DC1" zoomScaleNormal="100" workbookViewId="0">
      <selection activeCell="DH52" sqref="DH52"/>
    </sheetView>
  </sheetViews>
  <sheetFormatPr defaultColWidth="5.7109375" defaultRowHeight="15"/>
  <cols>
    <col min="1" max="1" width="4.5703125" style="1" hidden="1" customWidth="1"/>
    <col min="2" max="2" width="1.7109375" style="6" hidden="1" customWidth="1"/>
    <col min="3" max="3" width="10.7109375" style="129" hidden="1" customWidth="1"/>
    <col min="4" max="4" width="8.28515625" style="129" hidden="1" customWidth="1"/>
    <col min="5" max="5" width="10.7109375" style="129" hidden="1" customWidth="1"/>
    <col min="6" max="6" width="10.140625" style="129" hidden="1" customWidth="1"/>
    <col min="7" max="7" width="10.7109375" style="129" hidden="1" customWidth="1"/>
    <col min="8" max="8" width="7.7109375" style="129" hidden="1" customWidth="1"/>
    <col min="9" max="9" width="1.7109375" style="8" hidden="1" customWidth="1"/>
    <col min="10" max="11" width="9.7109375" style="129" hidden="1" customWidth="1"/>
    <col min="12" max="12" width="1.7109375" style="8" hidden="1" customWidth="1"/>
    <col min="13" max="13" width="2.28515625" style="129" hidden="1" customWidth="1"/>
    <col min="14" max="14" width="33.28515625" style="129" hidden="1" customWidth="1"/>
    <col min="15" max="15" width="1.7109375" style="8" hidden="1" customWidth="1"/>
    <col min="16" max="16" width="11.7109375" style="129" hidden="1" customWidth="1"/>
    <col min="17" max="17" width="7.85546875" style="129" hidden="1" customWidth="1"/>
    <col min="18" max="18" width="11.7109375" style="129" hidden="1" customWidth="1"/>
    <col min="19" max="19" width="7.85546875" style="129" hidden="1" customWidth="1"/>
    <col min="20" max="20" width="11.7109375" style="129" hidden="1" customWidth="1"/>
    <col min="21" max="21" width="7.5703125" style="129" hidden="1" customWidth="1"/>
    <col min="22" max="22" width="1.7109375" style="8" hidden="1" customWidth="1"/>
    <col min="23" max="24" width="15" style="283" hidden="1" customWidth="1"/>
    <col min="25" max="25" width="1.7109375" style="8" hidden="1" customWidth="1"/>
    <col min="26" max="26" width="11.5703125" style="129" hidden="1" customWidth="1"/>
    <col min="27" max="27" width="15" style="129" hidden="1" customWidth="1"/>
    <col min="28" max="40" width="0" style="129" hidden="1" customWidth="1"/>
    <col min="41" max="41" width="4.5703125" style="381" hidden="1" customWidth="1"/>
    <col min="42" max="42" width="1.7109375" style="129" hidden="1" customWidth="1"/>
    <col min="43" max="43" width="2.28515625" style="129" hidden="1" customWidth="1"/>
    <col min="44" max="44" width="33.28515625" style="129" hidden="1" customWidth="1"/>
    <col min="45" max="45" width="11.140625" style="129" hidden="1" customWidth="1"/>
    <col min="46" max="46" width="11.5703125" style="129" hidden="1" customWidth="1"/>
    <col min="47" max="47" width="10.7109375" style="129" hidden="1" customWidth="1"/>
    <col min="48" max="48" width="10.5703125" style="129" hidden="1" customWidth="1"/>
    <col min="49" max="49" width="11.5703125" style="129" hidden="1" customWidth="1"/>
    <col min="50" max="50" width="10.7109375" style="129" hidden="1" customWidth="1"/>
    <col min="51" max="51" width="12" style="129" hidden="1" customWidth="1"/>
    <col min="52" max="52" width="11.5703125" style="129" hidden="1" customWidth="1"/>
    <col min="53" max="53" width="10.7109375" style="129" hidden="1" customWidth="1"/>
    <col min="54" max="54" width="11.42578125" style="580" hidden="1" customWidth="1"/>
    <col min="55" max="55" width="12.140625" style="129" hidden="1" customWidth="1"/>
    <col min="56" max="56" width="11.5703125" style="129" hidden="1" customWidth="1"/>
    <col min="57" max="57" width="5.7109375" style="129" hidden="1" customWidth="1"/>
    <col min="58" max="58" width="4.5703125" style="383" hidden="1" customWidth="1"/>
    <col min="59" max="59" width="11.140625" style="129" hidden="1" customWidth="1"/>
    <col min="60" max="60" width="11.5703125" style="129" hidden="1" customWidth="1"/>
    <col min="61" max="61" width="10.7109375" style="129" hidden="1" customWidth="1"/>
    <col min="62" max="62" width="10.5703125" style="129" hidden="1" customWidth="1"/>
    <col min="63" max="63" width="11.5703125" style="129" hidden="1" customWidth="1"/>
    <col min="64" max="64" width="10.7109375" style="129" hidden="1" customWidth="1"/>
    <col min="65" max="65" width="12" style="129" hidden="1" customWidth="1"/>
    <col min="66" max="66" width="11.5703125" style="129" hidden="1" customWidth="1"/>
    <col min="67" max="68" width="10.7109375" style="129" hidden="1" customWidth="1"/>
    <col min="69" max="70" width="11.5703125" style="129" hidden="1" customWidth="1"/>
    <col min="71" max="71" width="5.7109375" style="129" hidden="1" customWidth="1"/>
    <col min="72" max="72" width="0" style="129" hidden="1" customWidth="1"/>
    <col min="73" max="73" width="4.5703125" style="384" hidden="1" customWidth="1"/>
    <col min="74" max="74" width="1.7109375" style="129" hidden="1" customWidth="1"/>
    <col min="75" max="75" width="2.28515625" style="129" hidden="1" customWidth="1"/>
    <col min="76" max="76" width="33.28515625" style="129" hidden="1" customWidth="1"/>
    <col min="77" max="77" width="11.140625" style="129" hidden="1" customWidth="1"/>
    <col min="78" max="78" width="11.5703125" style="129" hidden="1" customWidth="1"/>
    <col min="79" max="79" width="10.7109375" style="129" hidden="1" customWidth="1"/>
    <col min="80" max="80" width="10.5703125" style="129" hidden="1" customWidth="1"/>
    <col min="81" max="81" width="11.5703125" style="129" hidden="1" customWidth="1"/>
    <col min="82" max="82" width="10.7109375" style="129" hidden="1" customWidth="1"/>
    <col min="83" max="83" width="12" style="129" hidden="1" customWidth="1"/>
    <col min="84" max="84" width="11.5703125" style="129" hidden="1" customWidth="1"/>
    <col min="85" max="86" width="10.7109375" style="129" hidden="1" customWidth="1"/>
    <col min="87" max="88" width="11.5703125" style="129" hidden="1" customWidth="1"/>
    <col min="89" max="89" width="5.7109375" style="129" hidden="1" customWidth="1"/>
    <col min="90" max="90" width="4.5703125" style="384" hidden="1" customWidth="1"/>
    <col min="91" max="102" width="12.7109375" style="129" hidden="1" customWidth="1"/>
    <col min="103" max="103" width="8.5703125" style="129" hidden="1" customWidth="1"/>
    <col min="104" max="104" width="7.85546875" style="129" hidden="1" customWidth="1"/>
    <col min="105" max="105" width="4.5703125" style="384" hidden="1" customWidth="1"/>
    <col min="106" max="106" width="1.7109375" style="129" hidden="1" customWidth="1"/>
    <col min="107" max="107" width="1.7109375" style="129" customWidth="1"/>
    <col min="108" max="109" width="2.28515625" style="129" customWidth="1"/>
    <col min="110" max="110" width="33.28515625" style="129" customWidth="1"/>
    <col min="111" max="111" width="2" style="129" customWidth="1"/>
    <col min="112" max="112" width="11.140625" style="129" bestFit="1" customWidth="1"/>
    <col min="113" max="113" width="11.140625" style="129" hidden="1" customWidth="1"/>
    <col min="114" max="114" width="11.5703125" style="129" hidden="1" customWidth="1"/>
    <col min="115" max="115" width="10.7109375" style="129" hidden="1" customWidth="1"/>
    <col min="116" max="116" width="10.5703125" style="129" hidden="1" customWidth="1"/>
    <col min="117" max="117" width="11.5703125" style="129" hidden="1" customWidth="1"/>
    <col min="118" max="118" width="10.7109375" style="129" hidden="1" customWidth="1"/>
    <col min="119" max="119" width="12" style="129" hidden="1" customWidth="1"/>
    <col min="120" max="120" width="11.5703125" style="129" hidden="1" customWidth="1"/>
    <col min="121" max="122" width="10.7109375" style="129" hidden="1" customWidth="1"/>
    <col min="123" max="124" width="11.5703125" style="129" hidden="1" customWidth="1"/>
    <col min="125" max="125" width="0" style="129" hidden="1" customWidth="1"/>
    <col min="126" max="126" width="4.5703125" style="384" hidden="1" customWidth="1"/>
    <col min="127" max="137" width="12.7109375" style="129" hidden="1" customWidth="1"/>
    <col min="138" max="138" width="15.7109375" style="581" hidden="1" customWidth="1"/>
    <col min="139" max="262" width="0" style="129" hidden="1" customWidth="1"/>
    <col min="263" max="263" width="2" style="129" customWidth="1"/>
    <col min="264" max="264" width="11.140625" style="129" bestFit="1" customWidth="1"/>
    <col min="265" max="265" width="2" style="129" customWidth="1"/>
    <col min="266" max="266" width="11.140625" style="129" bestFit="1" customWidth="1"/>
    <col min="267" max="267" width="2.42578125" style="129" customWidth="1"/>
    <col min="268" max="268" width="11.140625" style="129" bestFit="1" customWidth="1"/>
    <col min="269" max="269" width="2" style="129" customWidth="1"/>
    <col min="270" max="270" width="11.140625" style="129" bestFit="1" customWidth="1"/>
    <col min="271" max="271" width="2" style="129" customWidth="1"/>
    <col min="272" max="272" width="11.140625" style="129" bestFit="1" customWidth="1"/>
    <col min="273" max="273" width="2.140625" style="129" customWidth="1"/>
    <col min="274" max="274" width="11.140625" style="129" bestFit="1" customWidth="1"/>
    <col min="275" max="275" width="5.28515625" style="129" customWidth="1"/>
    <col min="276" max="276" width="2.7109375" style="129" customWidth="1"/>
    <col min="277" max="277" width="11.140625" style="129" bestFit="1" customWidth="1"/>
    <col min="278" max="278" width="7.7109375" style="129" bestFit="1" customWidth="1"/>
    <col min="279" max="279" width="7.7109375" style="129" customWidth="1"/>
    <col min="280" max="280" width="1.7109375" style="129" customWidth="1"/>
    <col min="281" max="281" width="11.5703125" style="129" customWidth="1"/>
    <col min="282" max="282" width="10.7109375" style="129" customWidth="1"/>
    <col min="283" max="283" width="12" style="129" customWidth="1"/>
    <col min="284" max="284" width="11.5703125" style="129" customWidth="1"/>
    <col min="285" max="286" width="10.7109375" style="129" customWidth="1"/>
    <col min="287" max="288" width="11.5703125" style="129" customWidth="1"/>
    <col min="289" max="289" width="5.7109375" style="129"/>
    <col min="290" max="290" width="4.5703125" style="129" customWidth="1"/>
    <col min="291" max="302" width="12.7109375" style="129" customWidth="1"/>
    <col min="303" max="304" width="5.7109375" style="129"/>
    <col min="305" max="305" width="4.5703125" style="129" customWidth="1"/>
    <col min="306" max="306" width="1.7109375" style="129" customWidth="1"/>
    <col min="307" max="307" width="2.28515625" style="129" customWidth="1"/>
    <col min="308" max="308" width="33.28515625" style="129" customWidth="1"/>
    <col min="309" max="309" width="11.140625" style="129" customWidth="1"/>
    <col min="310" max="310" width="11.5703125" style="129" customWidth="1"/>
    <col min="311" max="311" width="10.7109375" style="129" customWidth="1"/>
    <col min="312" max="312" width="10.5703125" style="129" customWidth="1"/>
    <col min="313" max="313" width="11.5703125" style="129" customWidth="1"/>
    <col min="314" max="314" width="10.7109375" style="129" customWidth="1"/>
    <col min="315" max="315" width="12" style="129" customWidth="1"/>
    <col min="316" max="316" width="11.5703125" style="129" customWidth="1"/>
    <col min="317" max="318" width="10.7109375" style="129" customWidth="1"/>
    <col min="319" max="320" width="11.5703125" style="129" customWidth="1"/>
    <col min="321" max="321" width="5.7109375" style="129"/>
    <col min="322" max="322" width="4.5703125" style="129" customWidth="1"/>
    <col min="323" max="333" width="12.7109375" style="129" customWidth="1"/>
    <col min="334" max="334" width="15.7109375" style="129" bestFit="1" customWidth="1"/>
    <col min="335" max="459" width="5.7109375" style="129"/>
    <col min="460" max="460" width="4.5703125" style="129" customWidth="1"/>
    <col min="461" max="461" width="1.7109375" style="129" customWidth="1"/>
    <col min="462" max="462" width="10.7109375" style="129" customWidth="1"/>
    <col min="463" max="463" width="8.28515625" style="129" customWidth="1"/>
    <col min="464" max="464" width="10.7109375" style="129" customWidth="1"/>
    <col min="465" max="465" width="10.140625" style="129" customWidth="1"/>
    <col min="466" max="466" width="10.7109375" style="129" customWidth="1"/>
    <col min="467" max="467" width="7.7109375" style="129" customWidth="1"/>
    <col min="468" max="468" width="1.7109375" style="129" customWidth="1"/>
    <col min="469" max="470" width="9.7109375" style="129" customWidth="1"/>
    <col min="471" max="471" width="1.7109375" style="129" customWidth="1"/>
    <col min="472" max="472" width="2.28515625" style="129" customWidth="1"/>
    <col min="473" max="473" width="33.28515625" style="129" customWidth="1"/>
    <col min="474" max="474" width="1.7109375" style="129" customWidth="1"/>
    <col min="475" max="475" width="11.7109375" style="129" customWidth="1"/>
    <col min="476" max="476" width="7.85546875" style="129" customWidth="1"/>
    <col min="477" max="477" width="11.7109375" style="129" customWidth="1"/>
    <col min="478" max="478" width="7.85546875" style="129" customWidth="1"/>
    <col min="479" max="479" width="11.7109375" style="129" customWidth="1"/>
    <col min="480" max="480" width="7.5703125" style="129" customWidth="1"/>
    <col min="481" max="481" width="1.7109375" style="129" customWidth="1"/>
    <col min="482" max="482" width="9.7109375" style="129" customWidth="1"/>
    <col min="483" max="483" width="15" style="129" bestFit="1" customWidth="1"/>
    <col min="484" max="496" width="5.7109375" style="129"/>
    <col min="497" max="497" width="4.5703125" style="129" customWidth="1"/>
    <col min="498" max="498" width="1.7109375" style="129" customWidth="1"/>
    <col min="499" max="499" width="2.28515625" style="129" customWidth="1"/>
    <col min="500" max="500" width="33.28515625" style="129" customWidth="1"/>
    <col min="501" max="501" width="11.140625" style="129" customWidth="1"/>
    <col min="502" max="502" width="11.5703125" style="129" customWidth="1"/>
    <col min="503" max="503" width="10.7109375" style="129" customWidth="1"/>
    <col min="504" max="504" width="10.5703125" style="129" customWidth="1"/>
    <col min="505" max="505" width="11.5703125" style="129" customWidth="1"/>
    <col min="506" max="506" width="10.7109375" style="129" customWidth="1"/>
    <col min="507" max="507" width="12" style="129" customWidth="1"/>
    <col min="508" max="508" width="11.5703125" style="129" customWidth="1"/>
    <col min="509" max="509" width="10.7109375" style="129" customWidth="1"/>
    <col min="510" max="510" width="11.42578125" style="129" customWidth="1"/>
    <col min="511" max="511" width="12.140625" style="129" customWidth="1"/>
    <col min="512" max="512" width="11.5703125" style="129" customWidth="1"/>
    <col min="513" max="513" width="5.7109375" style="129"/>
    <col min="514" max="514" width="4.5703125" style="129" customWidth="1"/>
    <col min="515" max="515" width="11.140625" style="129" customWidth="1"/>
    <col min="516" max="516" width="11.5703125" style="129" customWidth="1"/>
    <col min="517" max="517" width="10.7109375" style="129" customWidth="1"/>
    <col min="518" max="518" width="10.5703125" style="129" customWidth="1"/>
    <col min="519" max="519" width="11.5703125" style="129" customWidth="1"/>
    <col min="520" max="520" width="10.7109375" style="129" customWidth="1"/>
    <col min="521" max="521" width="12" style="129" customWidth="1"/>
    <col min="522" max="522" width="11.5703125" style="129" customWidth="1"/>
    <col min="523" max="524" width="10.7109375" style="129" customWidth="1"/>
    <col min="525" max="526" width="11.5703125" style="129" customWidth="1"/>
    <col min="527" max="528" width="5.7109375" style="129"/>
    <col min="529" max="529" width="4.5703125" style="129" customWidth="1"/>
    <col min="530" max="530" width="1.7109375" style="129" customWidth="1"/>
    <col min="531" max="531" width="2.28515625" style="129" customWidth="1"/>
    <col min="532" max="532" width="33.28515625" style="129" customWidth="1"/>
    <col min="533" max="533" width="11.140625" style="129" customWidth="1"/>
    <col min="534" max="534" width="11.5703125" style="129" customWidth="1"/>
    <col min="535" max="535" width="10.7109375" style="129" customWidth="1"/>
    <col min="536" max="536" width="10.5703125" style="129" customWidth="1"/>
    <col min="537" max="537" width="11.5703125" style="129" customWidth="1"/>
    <col min="538" max="538" width="10.7109375" style="129" customWidth="1"/>
    <col min="539" max="539" width="12" style="129" customWidth="1"/>
    <col min="540" max="540" width="11.5703125" style="129" customWidth="1"/>
    <col min="541" max="542" width="10.7109375" style="129" customWidth="1"/>
    <col min="543" max="544" width="11.5703125" style="129" customWidth="1"/>
    <col min="545" max="545" width="5.7109375" style="129"/>
    <col min="546" max="546" width="4.5703125" style="129" customWidth="1"/>
    <col min="547" max="558" width="12.7109375" style="129" customWidth="1"/>
    <col min="559" max="560" width="5.7109375" style="129"/>
    <col min="561" max="561" width="4.5703125" style="129" customWidth="1"/>
    <col min="562" max="562" width="1.7109375" style="129" customWidth="1"/>
    <col min="563" max="563" width="2.28515625" style="129" customWidth="1"/>
    <col min="564" max="564" width="33.28515625" style="129" customWidth="1"/>
    <col min="565" max="565" width="11.140625" style="129" customWidth="1"/>
    <col min="566" max="566" width="11.5703125" style="129" customWidth="1"/>
    <col min="567" max="567" width="10.7109375" style="129" customWidth="1"/>
    <col min="568" max="568" width="10.5703125" style="129" customWidth="1"/>
    <col min="569" max="569" width="11.5703125" style="129" customWidth="1"/>
    <col min="570" max="570" width="10.7109375" style="129" customWidth="1"/>
    <col min="571" max="571" width="12" style="129" customWidth="1"/>
    <col min="572" max="572" width="11.5703125" style="129" customWidth="1"/>
    <col min="573" max="574" width="10.7109375" style="129" customWidth="1"/>
    <col min="575" max="576" width="11.5703125" style="129" customWidth="1"/>
    <col min="577" max="577" width="5.7109375" style="129"/>
    <col min="578" max="578" width="4.5703125" style="129" customWidth="1"/>
    <col min="579" max="589" width="12.7109375" style="129" customWidth="1"/>
    <col min="590" max="590" width="15.7109375" style="129" bestFit="1" customWidth="1"/>
    <col min="591" max="715" width="5.7109375" style="129"/>
    <col min="716" max="716" width="4.5703125" style="129" customWidth="1"/>
    <col min="717" max="717" width="1.7109375" style="129" customWidth="1"/>
    <col min="718" max="718" width="10.7109375" style="129" customWidth="1"/>
    <col min="719" max="719" width="8.28515625" style="129" customWidth="1"/>
    <col min="720" max="720" width="10.7109375" style="129" customWidth="1"/>
    <col min="721" max="721" width="10.140625" style="129" customWidth="1"/>
    <col min="722" max="722" width="10.7109375" style="129" customWidth="1"/>
    <col min="723" max="723" width="7.7109375" style="129" customWidth="1"/>
    <col min="724" max="724" width="1.7109375" style="129" customWidth="1"/>
    <col min="725" max="726" width="9.7109375" style="129" customWidth="1"/>
    <col min="727" max="727" width="1.7109375" style="129" customWidth="1"/>
    <col min="728" max="728" width="2.28515625" style="129" customWidth="1"/>
    <col min="729" max="729" width="33.28515625" style="129" customWidth="1"/>
    <col min="730" max="730" width="1.7109375" style="129" customWidth="1"/>
    <col min="731" max="731" width="11.7109375" style="129" customWidth="1"/>
    <col min="732" max="732" width="7.85546875" style="129" customWidth="1"/>
    <col min="733" max="733" width="11.7109375" style="129" customWidth="1"/>
    <col min="734" max="734" width="7.85546875" style="129" customWidth="1"/>
    <col min="735" max="735" width="11.7109375" style="129" customWidth="1"/>
    <col min="736" max="736" width="7.5703125" style="129" customWidth="1"/>
    <col min="737" max="737" width="1.7109375" style="129" customWidth="1"/>
    <col min="738" max="738" width="9.7109375" style="129" customWidth="1"/>
    <col min="739" max="739" width="15" style="129" bestFit="1" customWidth="1"/>
    <col min="740" max="752" width="5.7109375" style="129"/>
    <col min="753" max="753" width="4.5703125" style="129" customWidth="1"/>
    <col min="754" max="754" width="1.7109375" style="129" customWidth="1"/>
    <col min="755" max="755" width="2.28515625" style="129" customWidth="1"/>
    <col min="756" max="756" width="33.28515625" style="129" customWidth="1"/>
    <col min="757" max="757" width="11.140625" style="129" customWidth="1"/>
    <col min="758" max="758" width="11.5703125" style="129" customWidth="1"/>
    <col min="759" max="759" width="10.7109375" style="129" customWidth="1"/>
    <col min="760" max="760" width="10.5703125" style="129" customWidth="1"/>
    <col min="761" max="761" width="11.5703125" style="129" customWidth="1"/>
    <col min="762" max="762" width="10.7109375" style="129" customWidth="1"/>
    <col min="763" max="763" width="12" style="129" customWidth="1"/>
    <col min="764" max="764" width="11.5703125" style="129" customWidth="1"/>
    <col min="765" max="765" width="10.7109375" style="129" customWidth="1"/>
    <col min="766" max="766" width="11.42578125" style="129" customWidth="1"/>
    <col min="767" max="767" width="12.140625" style="129" customWidth="1"/>
    <col min="768" max="768" width="11.5703125" style="129" customWidth="1"/>
    <col min="769" max="769" width="5.7109375" style="129"/>
    <col min="770" max="770" width="4.5703125" style="129" customWidth="1"/>
    <col min="771" max="771" width="11.140625" style="129" customWidth="1"/>
    <col min="772" max="772" width="11.5703125" style="129" customWidth="1"/>
    <col min="773" max="773" width="10.7109375" style="129" customWidth="1"/>
    <col min="774" max="774" width="10.5703125" style="129" customWidth="1"/>
    <col min="775" max="775" width="11.5703125" style="129" customWidth="1"/>
    <col min="776" max="776" width="10.7109375" style="129" customWidth="1"/>
    <col min="777" max="777" width="12" style="129" customWidth="1"/>
    <col min="778" max="778" width="11.5703125" style="129" customWidth="1"/>
    <col min="779" max="780" width="10.7109375" style="129" customWidth="1"/>
    <col min="781" max="782" width="11.5703125" style="129" customWidth="1"/>
    <col min="783" max="784" width="5.7109375" style="129"/>
    <col min="785" max="785" width="4.5703125" style="129" customWidth="1"/>
    <col min="786" max="786" width="1.7109375" style="129" customWidth="1"/>
    <col min="787" max="787" width="2.28515625" style="129" customWidth="1"/>
    <col min="788" max="788" width="33.28515625" style="129" customWidth="1"/>
    <col min="789" max="789" width="11.140625" style="129" customWidth="1"/>
    <col min="790" max="790" width="11.5703125" style="129" customWidth="1"/>
    <col min="791" max="791" width="10.7109375" style="129" customWidth="1"/>
    <col min="792" max="792" width="10.5703125" style="129" customWidth="1"/>
    <col min="793" max="793" width="11.5703125" style="129" customWidth="1"/>
    <col min="794" max="794" width="10.7109375" style="129" customWidth="1"/>
    <col min="795" max="795" width="12" style="129" customWidth="1"/>
    <col min="796" max="796" width="11.5703125" style="129" customWidth="1"/>
    <col min="797" max="798" width="10.7109375" style="129" customWidth="1"/>
    <col min="799" max="800" width="11.5703125" style="129" customWidth="1"/>
    <col min="801" max="801" width="5.7109375" style="129"/>
    <col min="802" max="802" width="4.5703125" style="129" customWidth="1"/>
    <col min="803" max="814" width="12.7109375" style="129" customWidth="1"/>
    <col min="815" max="816" width="5.7109375" style="129"/>
    <col min="817" max="817" width="4.5703125" style="129" customWidth="1"/>
    <col min="818" max="818" width="1.7109375" style="129" customWidth="1"/>
    <col min="819" max="819" width="2.28515625" style="129" customWidth="1"/>
    <col min="820" max="820" width="33.28515625" style="129" customWidth="1"/>
    <col min="821" max="821" width="11.140625" style="129" customWidth="1"/>
    <col min="822" max="822" width="11.5703125" style="129" customWidth="1"/>
    <col min="823" max="823" width="10.7109375" style="129" customWidth="1"/>
    <col min="824" max="824" width="10.5703125" style="129" customWidth="1"/>
    <col min="825" max="825" width="11.5703125" style="129" customWidth="1"/>
    <col min="826" max="826" width="10.7109375" style="129" customWidth="1"/>
    <col min="827" max="827" width="12" style="129" customWidth="1"/>
    <col min="828" max="828" width="11.5703125" style="129" customWidth="1"/>
    <col min="829" max="830" width="10.7109375" style="129" customWidth="1"/>
    <col min="831" max="832" width="11.5703125" style="129" customWidth="1"/>
    <col min="833" max="833" width="5.7109375" style="129"/>
    <col min="834" max="834" width="4.5703125" style="129" customWidth="1"/>
    <col min="835" max="845" width="12.7109375" style="129" customWidth="1"/>
    <col min="846" max="846" width="15.7109375" style="129" bestFit="1" customWidth="1"/>
    <col min="847" max="971" width="5.7109375" style="129"/>
    <col min="972" max="972" width="4.5703125" style="129" customWidth="1"/>
    <col min="973" max="973" width="1.7109375" style="129" customWidth="1"/>
    <col min="974" max="974" width="10.7109375" style="129" customWidth="1"/>
    <col min="975" max="975" width="8.28515625" style="129" customWidth="1"/>
    <col min="976" max="976" width="10.7109375" style="129" customWidth="1"/>
    <col min="977" max="977" width="10.140625" style="129" customWidth="1"/>
    <col min="978" max="978" width="10.7109375" style="129" customWidth="1"/>
    <col min="979" max="979" width="7.7109375" style="129" customWidth="1"/>
    <col min="980" max="980" width="1.7109375" style="129" customWidth="1"/>
    <col min="981" max="982" width="9.7109375" style="129" customWidth="1"/>
    <col min="983" max="983" width="1.7109375" style="129" customWidth="1"/>
    <col min="984" max="984" width="2.28515625" style="129" customWidth="1"/>
    <col min="985" max="985" width="33.28515625" style="129" customWidth="1"/>
    <col min="986" max="986" width="1.7109375" style="129" customWidth="1"/>
    <col min="987" max="987" width="11.7109375" style="129" customWidth="1"/>
    <col min="988" max="988" width="7.85546875" style="129" customWidth="1"/>
    <col min="989" max="989" width="11.7109375" style="129" customWidth="1"/>
    <col min="990" max="990" width="7.85546875" style="129" customWidth="1"/>
    <col min="991" max="991" width="11.7109375" style="129" customWidth="1"/>
    <col min="992" max="992" width="7.5703125" style="129" customWidth="1"/>
    <col min="993" max="993" width="1.7109375" style="129" customWidth="1"/>
    <col min="994" max="994" width="9.7109375" style="129" customWidth="1"/>
    <col min="995" max="995" width="15" style="129" bestFit="1" customWidth="1"/>
    <col min="996" max="1008" width="5.7109375" style="129"/>
    <col min="1009" max="1009" width="4.5703125" style="129" customWidth="1"/>
    <col min="1010" max="1010" width="1.7109375" style="129" customWidth="1"/>
    <col min="1011" max="1011" width="2.28515625" style="129" customWidth="1"/>
    <col min="1012" max="1012" width="33.28515625" style="129" customWidth="1"/>
    <col min="1013" max="1013" width="11.140625" style="129" customWidth="1"/>
    <col min="1014" max="1014" width="11.5703125" style="129" customWidth="1"/>
    <col min="1015" max="1015" width="10.7109375" style="129" customWidth="1"/>
    <col min="1016" max="1016" width="10.5703125" style="129" customWidth="1"/>
    <col min="1017" max="1017" width="11.5703125" style="129" customWidth="1"/>
    <col min="1018" max="1018" width="10.7109375" style="129" customWidth="1"/>
    <col min="1019" max="1019" width="12" style="129" customWidth="1"/>
    <col min="1020" max="1020" width="11.5703125" style="129" customWidth="1"/>
    <col min="1021" max="1021" width="10.7109375" style="129" customWidth="1"/>
    <col min="1022" max="1022" width="11.42578125" style="129" customWidth="1"/>
    <col min="1023" max="1023" width="12.140625" style="129" customWidth="1"/>
    <col min="1024" max="1024" width="11.5703125" style="129" customWidth="1"/>
    <col min="1025" max="1025" width="5.7109375" style="129"/>
    <col min="1026" max="1026" width="4.5703125" style="129" customWidth="1"/>
    <col min="1027" max="1027" width="11.140625" style="129" customWidth="1"/>
    <col min="1028" max="1028" width="11.5703125" style="129" customWidth="1"/>
    <col min="1029" max="1029" width="10.7109375" style="129" customWidth="1"/>
    <col min="1030" max="1030" width="10.5703125" style="129" customWidth="1"/>
    <col min="1031" max="1031" width="11.5703125" style="129" customWidth="1"/>
    <col min="1032" max="1032" width="10.7109375" style="129" customWidth="1"/>
    <col min="1033" max="1033" width="12" style="129" customWidth="1"/>
    <col min="1034" max="1034" width="11.5703125" style="129" customWidth="1"/>
    <col min="1035" max="1036" width="10.7109375" style="129" customWidth="1"/>
    <col min="1037" max="1038" width="11.5703125" style="129" customWidth="1"/>
    <col min="1039" max="1040" width="5.7109375" style="129"/>
    <col min="1041" max="1041" width="4.5703125" style="129" customWidth="1"/>
    <col min="1042" max="1042" width="1.7109375" style="129" customWidth="1"/>
    <col min="1043" max="1043" width="2.28515625" style="129" customWidth="1"/>
    <col min="1044" max="1044" width="33.28515625" style="129" customWidth="1"/>
    <col min="1045" max="1045" width="11.140625" style="129" customWidth="1"/>
    <col min="1046" max="1046" width="11.5703125" style="129" customWidth="1"/>
    <col min="1047" max="1047" width="10.7109375" style="129" customWidth="1"/>
    <col min="1048" max="1048" width="10.5703125" style="129" customWidth="1"/>
    <col min="1049" max="1049" width="11.5703125" style="129" customWidth="1"/>
    <col min="1050" max="1050" width="10.7109375" style="129" customWidth="1"/>
    <col min="1051" max="1051" width="12" style="129" customWidth="1"/>
    <col min="1052" max="1052" width="11.5703125" style="129" customWidth="1"/>
    <col min="1053" max="1054" width="10.7109375" style="129" customWidth="1"/>
    <col min="1055" max="1056" width="11.5703125" style="129" customWidth="1"/>
    <col min="1057" max="1057" width="5.7109375" style="129"/>
    <col min="1058" max="1058" width="4.5703125" style="129" customWidth="1"/>
    <col min="1059" max="1070" width="12.7109375" style="129" customWidth="1"/>
    <col min="1071" max="1072" width="5.7109375" style="129"/>
    <col min="1073" max="1073" width="4.5703125" style="129" customWidth="1"/>
    <col min="1074" max="1074" width="1.7109375" style="129" customWidth="1"/>
    <col min="1075" max="1075" width="2.28515625" style="129" customWidth="1"/>
    <col min="1076" max="1076" width="33.28515625" style="129" customWidth="1"/>
    <col min="1077" max="1077" width="11.140625" style="129" customWidth="1"/>
    <col min="1078" max="1078" width="11.5703125" style="129" customWidth="1"/>
    <col min="1079" max="1079" width="10.7109375" style="129" customWidth="1"/>
    <col min="1080" max="1080" width="10.5703125" style="129" customWidth="1"/>
    <col min="1081" max="1081" width="11.5703125" style="129" customWidth="1"/>
    <col min="1082" max="1082" width="10.7109375" style="129" customWidth="1"/>
    <col min="1083" max="1083" width="12" style="129" customWidth="1"/>
    <col min="1084" max="1084" width="11.5703125" style="129" customWidth="1"/>
    <col min="1085" max="1086" width="10.7109375" style="129" customWidth="1"/>
    <col min="1087" max="1088" width="11.5703125" style="129" customWidth="1"/>
    <col min="1089" max="1089" width="5.7109375" style="129"/>
    <col min="1090" max="1090" width="4.5703125" style="129" customWidth="1"/>
    <col min="1091" max="1101" width="12.7109375" style="129" customWidth="1"/>
    <col min="1102" max="1102" width="15.7109375" style="129" bestFit="1" customWidth="1"/>
    <col min="1103" max="1227" width="5.7109375" style="129"/>
    <col min="1228" max="1228" width="4.5703125" style="129" customWidth="1"/>
    <col min="1229" max="1229" width="1.7109375" style="129" customWidth="1"/>
    <col min="1230" max="1230" width="10.7109375" style="129" customWidth="1"/>
    <col min="1231" max="1231" width="8.28515625" style="129" customWidth="1"/>
    <col min="1232" max="1232" width="10.7109375" style="129" customWidth="1"/>
    <col min="1233" max="1233" width="10.140625" style="129" customWidth="1"/>
    <col min="1234" max="1234" width="10.7109375" style="129" customWidth="1"/>
    <col min="1235" max="1235" width="7.7109375" style="129" customWidth="1"/>
    <col min="1236" max="1236" width="1.7109375" style="129" customWidth="1"/>
    <col min="1237" max="1238" width="9.7109375" style="129" customWidth="1"/>
    <col min="1239" max="1239" width="1.7109375" style="129" customWidth="1"/>
    <col min="1240" max="1240" width="2.28515625" style="129" customWidth="1"/>
    <col min="1241" max="1241" width="33.28515625" style="129" customWidth="1"/>
    <col min="1242" max="1242" width="1.7109375" style="129" customWidth="1"/>
    <col min="1243" max="1243" width="11.7109375" style="129" customWidth="1"/>
    <col min="1244" max="1244" width="7.85546875" style="129" customWidth="1"/>
    <col min="1245" max="1245" width="11.7109375" style="129" customWidth="1"/>
    <col min="1246" max="1246" width="7.85546875" style="129" customWidth="1"/>
    <col min="1247" max="1247" width="11.7109375" style="129" customWidth="1"/>
    <col min="1248" max="1248" width="7.5703125" style="129" customWidth="1"/>
    <col min="1249" max="1249" width="1.7109375" style="129" customWidth="1"/>
    <col min="1250" max="1250" width="9.7109375" style="129" customWidth="1"/>
    <col min="1251" max="1251" width="15" style="129" bestFit="1" customWidth="1"/>
    <col min="1252" max="1264" width="5.7109375" style="129"/>
    <col min="1265" max="1265" width="4.5703125" style="129" customWidth="1"/>
    <col min="1266" max="1266" width="1.7109375" style="129" customWidth="1"/>
    <col min="1267" max="1267" width="2.28515625" style="129" customWidth="1"/>
    <col min="1268" max="1268" width="33.28515625" style="129" customWidth="1"/>
    <col min="1269" max="1269" width="11.140625" style="129" customWidth="1"/>
    <col min="1270" max="1270" width="11.5703125" style="129" customWidth="1"/>
    <col min="1271" max="1271" width="10.7109375" style="129" customWidth="1"/>
    <col min="1272" max="1272" width="10.5703125" style="129" customWidth="1"/>
    <col min="1273" max="1273" width="11.5703125" style="129" customWidth="1"/>
    <col min="1274" max="1274" width="10.7109375" style="129" customWidth="1"/>
    <col min="1275" max="1275" width="12" style="129" customWidth="1"/>
    <col min="1276" max="1276" width="11.5703125" style="129" customWidth="1"/>
    <col min="1277" max="1277" width="10.7109375" style="129" customWidth="1"/>
    <col min="1278" max="1278" width="11.42578125" style="129" customWidth="1"/>
    <col min="1279" max="1279" width="12.140625" style="129" customWidth="1"/>
    <col min="1280" max="1280" width="11.5703125" style="129" customWidth="1"/>
    <col min="1281" max="1281" width="5.7109375" style="129"/>
    <col min="1282" max="1282" width="4.5703125" style="129" customWidth="1"/>
    <col min="1283" max="1283" width="11.140625" style="129" customWidth="1"/>
    <col min="1284" max="1284" width="11.5703125" style="129" customWidth="1"/>
    <col min="1285" max="1285" width="10.7109375" style="129" customWidth="1"/>
    <col min="1286" max="1286" width="10.5703125" style="129" customWidth="1"/>
    <col min="1287" max="1287" width="11.5703125" style="129" customWidth="1"/>
    <col min="1288" max="1288" width="10.7109375" style="129" customWidth="1"/>
    <col min="1289" max="1289" width="12" style="129" customWidth="1"/>
    <col min="1290" max="1290" width="11.5703125" style="129" customWidth="1"/>
    <col min="1291" max="1292" width="10.7109375" style="129" customWidth="1"/>
    <col min="1293" max="1294" width="11.5703125" style="129" customWidth="1"/>
    <col min="1295" max="1296" width="5.7109375" style="129"/>
    <col min="1297" max="1297" width="4.5703125" style="129" customWidth="1"/>
    <col min="1298" max="1298" width="1.7109375" style="129" customWidth="1"/>
    <col min="1299" max="1299" width="2.28515625" style="129" customWidth="1"/>
    <col min="1300" max="1300" width="33.28515625" style="129" customWidth="1"/>
    <col min="1301" max="1301" width="11.140625" style="129" customWidth="1"/>
    <col min="1302" max="1302" width="11.5703125" style="129" customWidth="1"/>
    <col min="1303" max="1303" width="10.7109375" style="129" customWidth="1"/>
    <col min="1304" max="1304" width="10.5703125" style="129" customWidth="1"/>
    <col min="1305" max="1305" width="11.5703125" style="129" customWidth="1"/>
    <col min="1306" max="1306" width="10.7109375" style="129" customWidth="1"/>
    <col min="1307" max="1307" width="12" style="129" customWidth="1"/>
    <col min="1308" max="1308" width="11.5703125" style="129" customWidth="1"/>
    <col min="1309" max="1310" width="10.7109375" style="129" customWidth="1"/>
    <col min="1311" max="1312" width="11.5703125" style="129" customWidth="1"/>
    <col min="1313" max="1313" width="5.7109375" style="129"/>
    <col min="1314" max="1314" width="4.5703125" style="129" customWidth="1"/>
    <col min="1315" max="1326" width="12.7109375" style="129" customWidth="1"/>
    <col min="1327" max="1328" width="5.7109375" style="129"/>
    <col min="1329" max="1329" width="4.5703125" style="129" customWidth="1"/>
    <col min="1330" max="1330" width="1.7109375" style="129" customWidth="1"/>
    <col min="1331" max="1331" width="2.28515625" style="129" customWidth="1"/>
    <col min="1332" max="1332" width="33.28515625" style="129" customWidth="1"/>
    <col min="1333" max="1333" width="11.140625" style="129" customWidth="1"/>
    <col min="1334" max="1334" width="11.5703125" style="129" customWidth="1"/>
    <col min="1335" max="1335" width="10.7109375" style="129" customWidth="1"/>
    <col min="1336" max="1336" width="10.5703125" style="129" customWidth="1"/>
    <col min="1337" max="1337" width="11.5703125" style="129" customWidth="1"/>
    <col min="1338" max="1338" width="10.7109375" style="129" customWidth="1"/>
    <col min="1339" max="1339" width="12" style="129" customWidth="1"/>
    <col min="1340" max="1340" width="11.5703125" style="129" customWidth="1"/>
    <col min="1341" max="1342" width="10.7109375" style="129" customWidth="1"/>
    <col min="1343" max="1344" width="11.5703125" style="129" customWidth="1"/>
    <col min="1345" max="1345" width="5.7109375" style="129"/>
    <col min="1346" max="1346" width="4.5703125" style="129" customWidth="1"/>
    <col min="1347" max="1357" width="12.7109375" style="129" customWidth="1"/>
    <col min="1358" max="1358" width="15.7109375" style="129" bestFit="1" customWidth="1"/>
    <col min="1359" max="1483" width="5.7109375" style="129"/>
    <col min="1484" max="1484" width="4.5703125" style="129" customWidth="1"/>
    <col min="1485" max="1485" width="1.7109375" style="129" customWidth="1"/>
    <col min="1486" max="1486" width="10.7109375" style="129" customWidth="1"/>
    <col min="1487" max="1487" width="8.28515625" style="129" customWidth="1"/>
    <col min="1488" max="1488" width="10.7109375" style="129" customWidth="1"/>
    <col min="1489" max="1489" width="10.140625" style="129" customWidth="1"/>
    <col min="1490" max="1490" width="10.7109375" style="129" customWidth="1"/>
    <col min="1491" max="1491" width="7.7109375" style="129" customWidth="1"/>
    <col min="1492" max="1492" width="1.7109375" style="129" customWidth="1"/>
    <col min="1493" max="1494" width="9.7109375" style="129" customWidth="1"/>
    <col min="1495" max="1495" width="1.7109375" style="129" customWidth="1"/>
    <col min="1496" max="1496" width="2.28515625" style="129" customWidth="1"/>
    <col min="1497" max="1497" width="33.28515625" style="129" customWidth="1"/>
    <col min="1498" max="1498" width="1.7109375" style="129" customWidth="1"/>
    <col min="1499" max="1499" width="11.7109375" style="129" customWidth="1"/>
    <col min="1500" max="1500" width="7.85546875" style="129" customWidth="1"/>
    <col min="1501" max="1501" width="11.7109375" style="129" customWidth="1"/>
    <col min="1502" max="1502" width="7.85546875" style="129" customWidth="1"/>
    <col min="1503" max="1503" width="11.7109375" style="129" customWidth="1"/>
    <col min="1504" max="1504" width="7.5703125" style="129" customWidth="1"/>
    <col min="1505" max="1505" width="1.7109375" style="129" customWidth="1"/>
    <col min="1506" max="1506" width="9.7109375" style="129" customWidth="1"/>
    <col min="1507" max="1507" width="15" style="129" bestFit="1" customWidth="1"/>
    <col min="1508" max="1520" width="5.7109375" style="129"/>
    <col min="1521" max="1521" width="4.5703125" style="129" customWidth="1"/>
    <col min="1522" max="1522" width="1.7109375" style="129" customWidth="1"/>
    <col min="1523" max="1523" width="2.28515625" style="129" customWidth="1"/>
    <col min="1524" max="1524" width="33.28515625" style="129" customWidth="1"/>
    <col min="1525" max="1525" width="11.140625" style="129" customWidth="1"/>
    <col min="1526" max="1526" width="11.5703125" style="129" customWidth="1"/>
    <col min="1527" max="1527" width="10.7109375" style="129" customWidth="1"/>
    <col min="1528" max="1528" width="10.5703125" style="129" customWidth="1"/>
    <col min="1529" max="1529" width="11.5703125" style="129" customWidth="1"/>
    <col min="1530" max="1530" width="10.7109375" style="129" customWidth="1"/>
    <col min="1531" max="1531" width="12" style="129" customWidth="1"/>
    <col min="1532" max="1532" width="11.5703125" style="129" customWidth="1"/>
    <col min="1533" max="1533" width="10.7109375" style="129" customWidth="1"/>
    <col min="1534" max="1534" width="11.42578125" style="129" customWidth="1"/>
    <col min="1535" max="1535" width="12.140625" style="129" customWidth="1"/>
    <col min="1536" max="1536" width="11.5703125" style="129" customWidth="1"/>
    <col min="1537" max="1537" width="5.7109375" style="129"/>
    <col min="1538" max="1538" width="4.5703125" style="129" customWidth="1"/>
    <col min="1539" max="1539" width="11.140625" style="129" customWidth="1"/>
    <col min="1540" max="1540" width="11.5703125" style="129" customWidth="1"/>
    <col min="1541" max="1541" width="10.7109375" style="129" customWidth="1"/>
    <col min="1542" max="1542" width="10.5703125" style="129" customWidth="1"/>
    <col min="1543" max="1543" width="11.5703125" style="129" customWidth="1"/>
    <col min="1544" max="1544" width="10.7109375" style="129" customWidth="1"/>
    <col min="1545" max="1545" width="12" style="129" customWidth="1"/>
    <col min="1546" max="1546" width="11.5703125" style="129" customWidth="1"/>
    <col min="1547" max="1548" width="10.7109375" style="129" customWidth="1"/>
    <col min="1549" max="1550" width="11.5703125" style="129" customWidth="1"/>
    <col min="1551" max="1552" width="5.7109375" style="129"/>
    <col min="1553" max="1553" width="4.5703125" style="129" customWidth="1"/>
    <col min="1554" max="1554" width="1.7109375" style="129" customWidth="1"/>
    <col min="1555" max="1555" width="2.28515625" style="129" customWidth="1"/>
    <col min="1556" max="1556" width="33.28515625" style="129" customWidth="1"/>
    <col min="1557" max="1557" width="11.140625" style="129" customWidth="1"/>
    <col min="1558" max="1558" width="11.5703125" style="129" customWidth="1"/>
    <col min="1559" max="1559" width="10.7109375" style="129" customWidth="1"/>
    <col min="1560" max="1560" width="10.5703125" style="129" customWidth="1"/>
    <col min="1561" max="1561" width="11.5703125" style="129" customWidth="1"/>
    <col min="1562" max="1562" width="10.7109375" style="129" customWidth="1"/>
    <col min="1563" max="1563" width="12" style="129" customWidth="1"/>
    <col min="1564" max="1564" width="11.5703125" style="129" customWidth="1"/>
    <col min="1565" max="1566" width="10.7109375" style="129" customWidth="1"/>
    <col min="1567" max="1568" width="11.5703125" style="129" customWidth="1"/>
    <col min="1569" max="1569" width="5.7109375" style="129"/>
    <col min="1570" max="1570" width="4.5703125" style="129" customWidth="1"/>
    <col min="1571" max="1582" width="12.7109375" style="129" customWidth="1"/>
    <col min="1583" max="1584" width="5.7109375" style="129"/>
    <col min="1585" max="1585" width="4.5703125" style="129" customWidth="1"/>
    <col min="1586" max="1586" width="1.7109375" style="129" customWidth="1"/>
    <col min="1587" max="1587" width="2.28515625" style="129" customWidth="1"/>
    <col min="1588" max="1588" width="33.28515625" style="129" customWidth="1"/>
    <col min="1589" max="1589" width="11.140625" style="129" customWidth="1"/>
    <col min="1590" max="1590" width="11.5703125" style="129" customWidth="1"/>
    <col min="1591" max="1591" width="10.7109375" style="129" customWidth="1"/>
    <col min="1592" max="1592" width="10.5703125" style="129" customWidth="1"/>
    <col min="1593" max="1593" width="11.5703125" style="129" customWidth="1"/>
    <col min="1594" max="1594" width="10.7109375" style="129" customWidth="1"/>
    <col min="1595" max="1595" width="12" style="129" customWidth="1"/>
    <col min="1596" max="1596" width="11.5703125" style="129" customWidth="1"/>
    <col min="1597" max="1598" width="10.7109375" style="129" customWidth="1"/>
    <col min="1599" max="1600" width="11.5703125" style="129" customWidth="1"/>
    <col min="1601" max="1601" width="5.7109375" style="129"/>
    <col min="1602" max="1602" width="4.5703125" style="129" customWidth="1"/>
    <col min="1603" max="1613" width="12.7109375" style="129" customWidth="1"/>
    <col min="1614" max="1614" width="15.7109375" style="129" bestFit="1" customWidth="1"/>
    <col min="1615" max="1739" width="5.7109375" style="129"/>
    <col min="1740" max="1740" width="4.5703125" style="129" customWidth="1"/>
    <col min="1741" max="1741" width="1.7109375" style="129" customWidth="1"/>
    <col min="1742" max="1742" width="10.7109375" style="129" customWidth="1"/>
    <col min="1743" max="1743" width="8.28515625" style="129" customWidth="1"/>
    <col min="1744" max="1744" width="10.7109375" style="129" customWidth="1"/>
    <col min="1745" max="1745" width="10.140625" style="129" customWidth="1"/>
    <col min="1746" max="1746" width="10.7109375" style="129" customWidth="1"/>
    <col min="1747" max="1747" width="7.7109375" style="129" customWidth="1"/>
    <col min="1748" max="1748" width="1.7109375" style="129" customWidth="1"/>
    <col min="1749" max="1750" width="9.7109375" style="129" customWidth="1"/>
    <col min="1751" max="1751" width="1.7109375" style="129" customWidth="1"/>
    <col min="1752" max="1752" width="2.28515625" style="129" customWidth="1"/>
    <col min="1753" max="1753" width="33.28515625" style="129" customWidth="1"/>
    <col min="1754" max="1754" width="1.7109375" style="129" customWidth="1"/>
    <col min="1755" max="1755" width="11.7109375" style="129" customWidth="1"/>
    <col min="1756" max="1756" width="7.85546875" style="129" customWidth="1"/>
    <col min="1757" max="1757" width="11.7109375" style="129" customWidth="1"/>
    <col min="1758" max="1758" width="7.85546875" style="129" customWidth="1"/>
    <col min="1759" max="1759" width="11.7109375" style="129" customWidth="1"/>
    <col min="1760" max="1760" width="7.5703125" style="129" customWidth="1"/>
    <col min="1761" max="1761" width="1.7109375" style="129" customWidth="1"/>
    <col min="1762" max="1762" width="9.7109375" style="129" customWidth="1"/>
    <col min="1763" max="1763" width="15" style="129" bestFit="1" customWidth="1"/>
    <col min="1764" max="1776" width="5.7109375" style="129"/>
    <col min="1777" max="1777" width="4.5703125" style="129" customWidth="1"/>
    <col min="1778" max="1778" width="1.7109375" style="129" customWidth="1"/>
    <col min="1779" max="1779" width="2.28515625" style="129" customWidth="1"/>
    <col min="1780" max="1780" width="33.28515625" style="129" customWidth="1"/>
    <col min="1781" max="1781" width="11.140625" style="129" customWidth="1"/>
    <col min="1782" max="1782" width="11.5703125" style="129" customWidth="1"/>
    <col min="1783" max="1783" width="10.7109375" style="129" customWidth="1"/>
    <col min="1784" max="1784" width="10.5703125" style="129" customWidth="1"/>
    <col min="1785" max="1785" width="11.5703125" style="129" customWidth="1"/>
    <col min="1786" max="1786" width="10.7109375" style="129" customWidth="1"/>
    <col min="1787" max="1787" width="12" style="129" customWidth="1"/>
    <col min="1788" max="1788" width="11.5703125" style="129" customWidth="1"/>
    <col min="1789" max="1789" width="10.7109375" style="129" customWidth="1"/>
    <col min="1790" max="1790" width="11.42578125" style="129" customWidth="1"/>
    <col min="1791" max="1791" width="12.140625" style="129" customWidth="1"/>
    <col min="1792" max="1792" width="11.5703125" style="129" customWidth="1"/>
    <col min="1793" max="1793" width="5.7109375" style="129"/>
    <col min="1794" max="1794" width="4.5703125" style="129" customWidth="1"/>
    <col min="1795" max="1795" width="11.140625" style="129" customWidth="1"/>
    <col min="1796" max="1796" width="11.5703125" style="129" customWidth="1"/>
    <col min="1797" max="1797" width="10.7109375" style="129" customWidth="1"/>
    <col min="1798" max="1798" width="10.5703125" style="129" customWidth="1"/>
    <col min="1799" max="1799" width="11.5703125" style="129" customWidth="1"/>
    <col min="1800" max="1800" width="10.7109375" style="129" customWidth="1"/>
    <col min="1801" max="1801" width="12" style="129" customWidth="1"/>
    <col min="1802" max="1802" width="11.5703125" style="129" customWidth="1"/>
    <col min="1803" max="1804" width="10.7109375" style="129" customWidth="1"/>
    <col min="1805" max="1806" width="11.5703125" style="129" customWidth="1"/>
    <col min="1807" max="1808" width="5.7109375" style="129"/>
    <col min="1809" max="1809" width="4.5703125" style="129" customWidth="1"/>
    <col min="1810" max="1810" width="1.7109375" style="129" customWidth="1"/>
    <col min="1811" max="1811" width="2.28515625" style="129" customWidth="1"/>
    <col min="1812" max="1812" width="33.28515625" style="129" customWidth="1"/>
    <col min="1813" max="1813" width="11.140625" style="129" customWidth="1"/>
    <col min="1814" max="1814" width="11.5703125" style="129" customWidth="1"/>
    <col min="1815" max="1815" width="10.7109375" style="129" customWidth="1"/>
    <col min="1816" max="1816" width="10.5703125" style="129" customWidth="1"/>
    <col min="1817" max="1817" width="11.5703125" style="129" customWidth="1"/>
    <col min="1818" max="1818" width="10.7109375" style="129" customWidth="1"/>
    <col min="1819" max="1819" width="12" style="129" customWidth="1"/>
    <col min="1820" max="1820" width="11.5703125" style="129" customWidth="1"/>
    <col min="1821" max="1822" width="10.7109375" style="129" customWidth="1"/>
    <col min="1823" max="1824" width="11.5703125" style="129" customWidth="1"/>
    <col min="1825" max="1825" width="5.7109375" style="129"/>
    <col min="1826" max="1826" width="4.5703125" style="129" customWidth="1"/>
    <col min="1827" max="1838" width="12.7109375" style="129" customWidth="1"/>
    <col min="1839" max="1840" width="5.7109375" style="129"/>
    <col min="1841" max="1841" width="4.5703125" style="129" customWidth="1"/>
    <col min="1842" max="1842" width="1.7109375" style="129" customWidth="1"/>
    <col min="1843" max="1843" width="2.28515625" style="129" customWidth="1"/>
    <col min="1844" max="1844" width="33.28515625" style="129" customWidth="1"/>
    <col min="1845" max="1845" width="11.140625" style="129" customWidth="1"/>
    <col min="1846" max="1846" width="11.5703125" style="129" customWidth="1"/>
    <col min="1847" max="1847" width="10.7109375" style="129" customWidth="1"/>
    <col min="1848" max="1848" width="10.5703125" style="129" customWidth="1"/>
    <col min="1849" max="1849" width="11.5703125" style="129" customWidth="1"/>
    <col min="1850" max="1850" width="10.7109375" style="129" customWidth="1"/>
    <col min="1851" max="1851" width="12" style="129" customWidth="1"/>
    <col min="1852" max="1852" width="11.5703125" style="129" customWidth="1"/>
    <col min="1853" max="1854" width="10.7109375" style="129" customWidth="1"/>
    <col min="1855" max="1856" width="11.5703125" style="129" customWidth="1"/>
    <col min="1857" max="1857" width="5.7109375" style="129"/>
    <col min="1858" max="1858" width="4.5703125" style="129" customWidth="1"/>
    <col min="1859" max="1869" width="12.7109375" style="129" customWidth="1"/>
    <col min="1870" max="1870" width="15.7109375" style="129" bestFit="1" customWidth="1"/>
    <col min="1871" max="1995" width="5.7109375" style="129"/>
    <col min="1996" max="1996" width="4.5703125" style="129" customWidth="1"/>
    <col min="1997" max="1997" width="1.7109375" style="129" customWidth="1"/>
    <col min="1998" max="1998" width="10.7109375" style="129" customWidth="1"/>
    <col min="1999" max="1999" width="8.28515625" style="129" customWidth="1"/>
    <col min="2000" max="2000" width="10.7109375" style="129" customWidth="1"/>
    <col min="2001" max="2001" width="10.140625" style="129" customWidth="1"/>
    <col min="2002" max="2002" width="10.7109375" style="129" customWidth="1"/>
    <col min="2003" max="2003" width="7.7109375" style="129" customWidth="1"/>
    <col min="2004" max="2004" width="1.7109375" style="129" customWidth="1"/>
    <col min="2005" max="2006" width="9.7109375" style="129" customWidth="1"/>
    <col min="2007" max="2007" width="1.7109375" style="129" customWidth="1"/>
    <col min="2008" max="2008" width="2.28515625" style="129" customWidth="1"/>
    <col min="2009" max="2009" width="33.28515625" style="129" customWidth="1"/>
    <col min="2010" max="2010" width="1.7109375" style="129" customWidth="1"/>
    <col min="2011" max="2011" width="11.7109375" style="129" customWidth="1"/>
    <col min="2012" max="2012" width="7.85546875" style="129" customWidth="1"/>
    <col min="2013" max="2013" width="11.7109375" style="129" customWidth="1"/>
    <col min="2014" max="2014" width="7.85546875" style="129" customWidth="1"/>
    <col min="2015" max="2015" width="11.7109375" style="129" customWidth="1"/>
    <col min="2016" max="2016" width="7.5703125" style="129" customWidth="1"/>
    <col min="2017" max="2017" width="1.7109375" style="129" customWidth="1"/>
    <col min="2018" max="2018" width="9.7109375" style="129" customWidth="1"/>
    <col min="2019" max="2019" width="15" style="129" bestFit="1" customWidth="1"/>
    <col min="2020" max="2032" width="5.7109375" style="129"/>
    <col min="2033" max="2033" width="4.5703125" style="129" customWidth="1"/>
    <col min="2034" max="2034" width="1.7109375" style="129" customWidth="1"/>
    <col min="2035" max="2035" width="2.28515625" style="129" customWidth="1"/>
    <col min="2036" max="2036" width="33.28515625" style="129" customWidth="1"/>
    <col min="2037" max="2037" width="11.140625" style="129" customWidth="1"/>
    <col min="2038" max="2038" width="11.5703125" style="129" customWidth="1"/>
    <col min="2039" max="2039" width="10.7109375" style="129" customWidth="1"/>
    <col min="2040" max="2040" width="10.5703125" style="129" customWidth="1"/>
    <col min="2041" max="2041" width="11.5703125" style="129" customWidth="1"/>
    <col min="2042" max="2042" width="10.7109375" style="129" customWidth="1"/>
    <col min="2043" max="2043" width="12" style="129" customWidth="1"/>
    <col min="2044" max="2044" width="11.5703125" style="129" customWidth="1"/>
    <col min="2045" max="2045" width="10.7109375" style="129" customWidth="1"/>
    <col min="2046" max="2046" width="11.42578125" style="129" customWidth="1"/>
    <col min="2047" max="2047" width="12.140625" style="129" customWidth="1"/>
    <col min="2048" max="2048" width="11.5703125" style="129" customWidth="1"/>
    <col min="2049" max="2049" width="5.7109375" style="129"/>
    <col min="2050" max="2050" width="4.5703125" style="129" customWidth="1"/>
    <col min="2051" max="2051" width="11.140625" style="129" customWidth="1"/>
    <col min="2052" max="2052" width="11.5703125" style="129" customWidth="1"/>
    <col min="2053" max="2053" width="10.7109375" style="129" customWidth="1"/>
    <col min="2054" max="2054" width="10.5703125" style="129" customWidth="1"/>
    <col min="2055" max="2055" width="11.5703125" style="129" customWidth="1"/>
    <col min="2056" max="2056" width="10.7109375" style="129" customWidth="1"/>
    <col min="2057" max="2057" width="12" style="129" customWidth="1"/>
    <col min="2058" max="2058" width="11.5703125" style="129" customWidth="1"/>
    <col min="2059" max="2060" width="10.7109375" style="129" customWidth="1"/>
    <col min="2061" max="2062" width="11.5703125" style="129" customWidth="1"/>
    <col min="2063" max="2064" width="5.7109375" style="129"/>
    <col min="2065" max="2065" width="4.5703125" style="129" customWidth="1"/>
    <col min="2066" max="2066" width="1.7109375" style="129" customWidth="1"/>
    <col min="2067" max="2067" width="2.28515625" style="129" customWidth="1"/>
    <col min="2068" max="2068" width="33.28515625" style="129" customWidth="1"/>
    <col min="2069" max="2069" width="11.140625" style="129" customWidth="1"/>
    <col min="2070" max="2070" width="11.5703125" style="129" customWidth="1"/>
    <col min="2071" max="2071" width="10.7109375" style="129" customWidth="1"/>
    <col min="2072" max="2072" width="10.5703125" style="129" customWidth="1"/>
    <col min="2073" max="2073" width="11.5703125" style="129" customWidth="1"/>
    <col min="2074" max="2074" width="10.7109375" style="129" customWidth="1"/>
    <col min="2075" max="2075" width="12" style="129" customWidth="1"/>
    <col min="2076" max="2076" width="11.5703125" style="129" customWidth="1"/>
    <col min="2077" max="2078" width="10.7109375" style="129" customWidth="1"/>
    <col min="2079" max="2080" width="11.5703125" style="129" customWidth="1"/>
    <col min="2081" max="2081" width="5.7109375" style="129"/>
    <col min="2082" max="2082" width="4.5703125" style="129" customWidth="1"/>
    <col min="2083" max="2094" width="12.7109375" style="129" customWidth="1"/>
    <col min="2095" max="2096" width="5.7109375" style="129"/>
    <col min="2097" max="2097" width="4.5703125" style="129" customWidth="1"/>
    <col min="2098" max="2098" width="1.7109375" style="129" customWidth="1"/>
    <col min="2099" max="2099" width="2.28515625" style="129" customWidth="1"/>
    <col min="2100" max="2100" width="33.28515625" style="129" customWidth="1"/>
    <col min="2101" max="2101" width="11.140625" style="129" customWidth="1"/>
    <col min="2102" max="2102" width="11.5703125" style="129" customWidth="1"/>
    <col min="2103" max="2103" width="10.7109375" style="129" customWidth="1"/>
    <col min="2104" max="2104" width="10.5703125" style="129" customWidth="1"/>
    <col min="2105" max="2105" width="11.5703125" style="129" customWidth="1"/>
    <col min="2106" max="2106" width="10.7109375" style="129" customWidth="1"/>
    <col min="2107" max="2107" width="12" style="129" customWidth="1"/>
    <col min="2108" max="2108" width="11.5703125" style="129" customWidth="1"/>
    <col min="2109" max="2110" width="10.7109375" style="129" customWidth="1"/>
    <col min="2111" max="2112" width="11.5703125" style="129" customWidth="1"/>
    <col min="2113" max="2113" width="5.7109375" style="129"/>
    <col min="2114" max="2114" width="4.5703125" style="129" customWidth="1"/>
    <col min="2115" max="2125" width="12.7109375" style="129" customWidth="1"/>
    <col min="2126" max="2126" width="15.7109375" style="129" bestFit="1" customWidth="1"/>
    <col min="2127" max="2251" width="5.7109375" style="129"/>
    <col min="2252" max="2252" width="4.5703125" style="129" customWidth="1"/>
    <col min="2253" max="2253" width="1.7109375" style="129" customWidth="1"/>
    <col min="2254" max="2254" width="10.7109375" style="129" customWidth="1"/>
    <col min="2255" max="2255" width="8.28515625" style="129" customWidth="1"/>
    <col min="2256" max="2256" width="10.7109375" style="129" customWidth="1"/>
    <col min="2257" max="2257" width="10.140625" style="129" customWidth="1"/>
    <col min="2258" max="2258" width="10.7109375" style="129" customWidth="1"/>
    <col min="2259" max="2259" width="7.7109375" style="129" customWidth="1"/>
    <col min="2260" max="2260" width="1.7109375" style="129" customWidth="1"/>
    <col min="2261" max="2262" width="9.7109375" style="129" customWidth="1"/>
    <col min="2263" max="2263" width="1.7109375" style="129" customWidth="1"/>
    <col min="2264" max="2264" width="2.28515625" style="129" customWidth="1"/>
    <col min="2265" max="2265" width="33.28515625" style="129" customWidth="1"/>
    <col min="2266" max="2266" width="1.7109375" style="129" customWidth="1"/>
    <col min="2267" max="2267" width="11.7109375" style="129" customWidth="1"/>
    <col min="2268" max="2268" width="7.85546875" style="129" customWidth="1"/>
    <col min="2269" max="2269" width="11.7109375" style="129" customWidth="1"/>
    <col min="2270" max="2270" width="7.85546875" style="129" customWidth="1"/>
    <col min="2271" max="2271" width="11.7109375" style="129" customWidth="1"/>
    <col min="2272" max="2272" width="7.5703125" style="129" customWidth="1"/>
    <col min="2273" max="2273" width="1.7109375" style="129" customWidth="1"/>
    <col min="2274" max="2274" width="9.7109375" style="129" customWidth="1"/>
    <col min="2275" max="2275" width="15" style="129" bestFit="1" customWidth="1"/>
    <col min="2276" max="2288" width="5.7109375" style="129"/>
    <col min="2289" max="2289" width="4.5703125" style="129" customWidth="1"/>
    <col min="2290" max="2290" width="1.7109375" style="129" customWidth="1"/>
    <col min="2291" max="2291" width="2.28515625" style="129" customWidth="1"/>
    <col min="2292" max="2292" width="33.28515625" style="129" customWidth="1"/>
    <col min="2293" max="2293" width="11.140625" style="129" customWidth="1"/>
    <col min="2294" max="2294" width="11.5703125" style="129" customWidth="1"/>
    <col min="2295" max="2295" width="10.7109375" style="129" customWidth="1"/>
    <col min="2296" max="2296" width="10.5703125" style="129" customWidth="1"/>
    <col min="2297" max="2297" width="11.5703125" style="129" customWidth="1"/>
    <col min="2298" max="2298" width="10.7109375" style="129" customWidth="1"/>
    <col min="2299" max="2299" width="12" style="129" customWidth="1"/>
    <col min="2300" max="2300" width="11.5703125" style="129" customWidth="1"/>
    <col min="2301" max="2301" width="10.7109375" style="129" customWidth="1"/>
    <col min="2302" max="2302" width="11.42578125" style="129" customWidth="1"/>
    <col min="2303" max="2303" width="12.140625" style="129" customWidth="1"/>
    <col min="2304" max="2304" width="11.5703125" style="129" customWidth="1"/>
    <col min="2305" max="2305" width="5.7109375" style="129"/>
    <col min="2306" max="2306" width="4.5703125" style="129" customWidth="1"/>
    <col min="2307" max="2307" width="11.140625" style="129" customWidth="1"/>
    <col min="2308" max="2308" width="11.5703125" style="129" customWidth="1"/>
    <col min="2309" max="2309" width="10.7109375" style="129" customWidth="1"/>
    <col min="2310" max="2310" width="10.5703125" style="129" customWidth="1"/>
    <col min="2311" max="2311" width="11.5703125" style="129" customWidth="1"/>
    <col min="2312" max="2312" width="10.7109375" style="129" customWidth="1"/>
    <col min="2313" max="2313" width="12" style="129" customWidth="1"/>
    <col min="2314" max="2314" width="11.5703125" style="129" customWidth="1"/>
    <col min="2315" max="2316" width="10.7109375" style="129" customWidth="1"/>
    <col min="2317" max="2318" width="11.5703125" style="129" customWidth="1"/>
    <col min="2319" max="2320" width="5.7109375" style="129"/>
    <col min="2321" max="2321" width="4.5703125" style="129" customWidth="1"/>
    <col min="2322" max="2322" width="1.7109375" style="129" customWidth="1"/>
    <col min="2323" max="2323" width="2.28515625" style="129" customWidth="1"/>
    <col min="2324" max="2324" width="33.28515625" style="129" customWidth="1"/>
    <col min="2325" max="2325" width="11.140625" style="129" customWidth="1"/>
    <col min="2326" max="2326" width="11.5703125" style="129" customWidth="1"/>
    <col min="2327" max="2327" width="10.7109375" style="129" customWidth="1"/>
    <col min="2328" max="2328" width="10.5703125" style="129" customWidth="1"/>
    <col min="2329" max="2329" width="11.5703125" style="129" customWidth="1"/>
    <col min="2330" max="2330" width="10.7109375" style="129" customWidth="1"/>
    <col min="2331" max="2331" width="12" style="129" customWidth="1"/>
    <col min="2332" max="2332" width="11.5703125" style="129" customWidth="1"/>
    <col min="2333" max="2334" width="10.7109375" style="129" customWidth="1"/>
    <col min="2335" max="2336" width="11.5703125" style="129" customWidth="1"/>
    <col min="2337" max="2337" width="5.7109375" style="129"/>
    <col min="2338" max="2338" width="4.5703125" style="129" customWidth="1"/>
    <col min="2339" max="2350" width="12.7109375" style="129" customWidth="1"/>
    <col min="2351" max="2352" width="5.7109375" style="129"/>
    <col min="2353" max="2353" width="4.5703125" style="129" customWidth="1"/>
    <col min="2354" max="2354" width="1.7109375" style="129" customWidth="1"/>
    <col min="2355" max="2355" width="2.28515625" style="129" customWidth="1"/>
    <col min="2356" max="2356" width="33.28515625" style="129" customWidth="1"/>
    <col min="2357" max="2357" width="11.140625" style="129" customWidth="1"/>
    <col min="2358" max="2358" width="11.5703125" style="129" customWidth="1"/>
    <col min="2359" max="2359" width="10.7109375" style="129" customWidth="1"/>
    <col min="2360" max="2360" width="10.5703125" style="129" customWidth="1"/>
    <col min="2361" max="2361" width="11.5703125" style="129" customWidth="1"/>
    <col min="2362" max="2362" width="10.7109375" style="129" customWidth="1"/>
    <col min="2363" max="2363" width="12" style="129" customWidth="1"/>
    <col min="2364" max="2364" width="11.5703125" style="129" customWidth="1"/>
    <col min="2365" max="2366" width="10.7109375" style="129" customWidth="1"/>
    <col min="2367" max="2368" width="11.5703125" style="129" customWidth="1"/>
    <col min="2369" max="2369" width="5.7109375" style="129"/>
    <col min="2370" max="2370" width="4.5703125" style="129" customWidth="1"/>
    <col min="2371" max="2381" width="12.7109375" style="129" customWidth="1"/>
    <col min="2382" max="2382" width="15.7109375" style="129" bestFit="1" customWidth="1"/>
    <col min="2383" max="2507" width="5.7109375" style="129"/>
    <col min="2508" max="2508" width="4.5703125" style="129" customWidth="1"/>
    <col min="2509" max="2509" width="1.7109375" style="129" customWidth="1"/>
    <col min="2510" max="2510" width="10.7109375" style="129" customWidth="1"/>
    <col min="2511" max="2511" width="8.28515625" style="129" customWidth="1"/>
    <col min="2512" max="2512" width="10.7109375" style="129" customWidth="1"/>
    <col min="2513" max="2513" width="10.140625" style="129" customWidth="1"/>
    <col min="2514" max="2514" width="10.7109375" style="129" customWidth="1"/>
    <col min="2515" max="2515" width="7.7109375" style="129" customWidth="1"/>
    <col min="2516" max="2516" width="1.7109375" style="129" customWidth="1"/>
    <col min="2517" max="2518" width="9.7109375" style="129" customWidth="1"/>
    <col min="2519" max="2519" width="1.7109375" style="129" customWidth="1"/>
    <col min="2520" max="2520" width="2.28515625" style="129" customWidth="1"/>
    <col min="2521" max="2521" width="33.28515625" style="129" customWidth="1"/>
    <col min="2522" max="2522" width="1.7109375" style="129" customWidth="1"/>
    <col min="2523" max="2523" width="11.7109375" style="129" customWidth="1"/>
    <col min="2524" max="2524" width="7.85546875" style="129" customWidth="1"/>
    <col min="2525" max="2525" width="11.7109375" style="129" customWidth="1"/>
    <col min="2526" max="2526" width="7.85546875" style="129" customWidth="1"/>
    <col min="2527" max="2527" width="11.7109375" style="129" customWidth="1"/>
    <col min="2528" max="2528" width="7.5703125" style="129" customWidth="1"/>
    <col min="2529" max="2529" width="1.7109375" style="129" customWidth="1"/>
    <col min="2530" max="2530" width="9.7109375" style="129" customWidth="1"/>
    <col min="2531" max="2531" width="15" style="129" bestFit="1" customWidth="1"/>
    <col min="2532" max="2544" width="5.7109375" style="129"/>
    <col min="2545" max="2545" width="4.5703125" style="129" customWidth="1"/>
    <col min="2546" max="2546" width="1.7109375" style="129" customWidth="1"/>
    <col min="2547" max="2547" width="2.28515625" style="129" customWidth="1"/>
    <col min="2548" max="2548" width="33.28515625" style="129" customWidth="1"/>
    <col min="2549" max="2549" width="11.140625" style="129" customWidth="1"/>
    <col min="2550" max="2550" width="11.5703125" style="129" customWidth="1"/>
    <col min="2551" max="2551" width="10.7109375" style="129" customWidth="1"/>
    <col min="2552" max="2552" width="10.5703125" style="129" customWidth="1"/>
    <col min="2553" max="2553" width="11.5703125" style="129" customWidth="1"/>
    <col min="2554" max="2554" width="10.7109375" style="129" customWidth="1"/>
    <col min="2555" max="2555" width="12" style="129" customWidth="1"/>
    <col min="2556" max="2556" width="11.5703125" style="129" customWidth="1"/>
    <col min="2557" max="2557" width="10.7109375" style="129" customWidth="1"/>
    <col min="2558" max="2558" width="11.42578125" style="129" customWidth="1"/>
    <col min="2559" max="2559" width="12.140625" style="129" customWidth="1"/>
    <col min="2560" max="2560" width="11.5703125" style="129" customWidth="1"/>
    <col min="2561" max="2561" width="5.7109375" style="129"/>
    <col min="2562" max="2562" width="4.5703125" style="129" customWidth="1"/>
    <col min="2563" max="2563" width="11.140625" style="129" customWidth="1"/>
    <col min="2564" max="2564" width="11.5703125" style="129" customWidth="1"/>
    <col min="2565" max="2565" width="10.7109375" style="129" customWidth="1"/>
    <col min="2566" max="2566" width="10.5703125" style="129" customWidth="1"/>
    <col min="2567" max="2567" width="11.5703125" style="129" customWidth="1"/>
    <col min="2568" max="2568" width="10.7109375" style="129" customWidth="1"/>
    <col min="2569" max="2569" width="12" style="129" customWidth="1"/>
    <col min="2570" max="2570" width="11.5703125" style="129" customWidth="1"/>
    <col min="2571" max="2572" width="10.7109375" style="129" customWidth="1"/>
    <col min="2573" max="2574" width="11.5703125" style="129" customWidth="1"/>
    <col min="2575" max="2576" width="5.7109375" style="129"/>
    <col min="2577" max="2577" width="4.5703125" style="129" customWidth="1"/>
    <col min="2578" max="2578" width="1.7109375" style="129" customWidth="1"/>
    <col min="2579" max="2579" width="2.28515625" style="129" customWidth="1"/>
    <col min="2580" max="2580" width="33.28515625" style="129" customWidth="1"/>
    <col min="2581" max="2581" width="11.140625" style="129" customWidth="1"/>
    <col min="2582" max="2582" width="11.5703125" style="129" customWidth="1"/>
    <col min="2583" max="2583" width="10.7109375" style="129" customWidth="1"/>
    <col min="2584" max="2584" width="10.5703125" style="129" customWidth="1"/>
    <col min="2585" max="2585" width="11.5703125" style="129" customWidth="1"/>
    <col min="2586" max="2586" width="10.7109375" style="129" customWidth="1"/>
    <col min="2587" max="2587" width="12" style="129" customWidth="1"/>
    <col min="2588" max="2588" width="11.5703125" style="129" customWidth="1"/>
    <col min="2589" max="2590" width="10.7109375" style="129" customWidth="1"/>
    <col min="2591" max="2592" width="11.5703125" style="129" customWidth="1"/>
    <col min="2593" max="2593" width="5.7109375" style="129"/>
    <col min="2594" max="2594" width="4.5703125" style="129" customWidth="1"/>
    <col min="2595" max="2606" width="12.7109375" style="129" customWidth="1"/>
    <col min="2607" max="2608" width="5.7109375" style="129"/>
    <col min="2609" max="2609" width="4.5703125" style="129" customWidth="1"/>
    <col min="2610" max="2610" width="1.7109375" style="129" customWidth="1"/>
    <col min="2611" max="2611" width="2.28515625" style="129" customWidth="1"/>
    <col min="2612" max="2612" width="33.28515625" style="129" customWidth="1"/>
    <col min="2613" max="2613" width="11.140625" style="129" customWidth="1"/>
    <col min="2614" max="2614" width="11.5703125" style="129" customWidth="1"/>
    <col min="2615" max="2615" width="10.7109375" style="129" customWidth="1"/>
    <col min="2616" max="2616" width="10.5703125" style="129" customWidth="1"/>
    <col min="2617" max="2617" width="11.5703125" style="129" customWidth="1"/>
    <col min="2618" max="2618" width="10.7109375" style="129" customWidth="1"/>
    <col min="2619" max="2619" width="12" style="129" customWidth="1"/>
    <col min="2620" max="2620" width="11.5703125" style="129" customWidth="1"/>
    <col min="2621" max="2622" width="10.7109375" style="129" customWidth="1"/>
    <col min="2623" max="2624" width="11.5703125" style="129" customWidth="1"/>
    <col min="2625" max="2625" width="5.7109375" style="129"/>
    <col min="2626" max="2626" width="4.5703125" style="129" customWidth="1"/>
    <col min="2627" max="2637" width="12.7109375" style="129" customWidth="1"/>
    <col min="2638" max="2638" width="15.7109375" style="129" bestFit="1" customWidth="1"/>
    <col min="2639" max="2763" width="5.7109375" style="129"/>
    <col min="2764" max="2764" width="4.5703125" style="129" customWidth="1"/>
    <col min="2765" max="2765" width="1.7109375" style="129" customWidth="1"/>
    <col min="2766" max="2766" width="10.7109375" style="129" customWidth="1"/>
    <col min="2767" max="2767" width="8.28515625" style="129" customWidth="1"/>
    <col min="2768" max="2768" width="10.7109375" style="129" customWidth="1"/>
    <col min="2769" max="2769" width="10.140625" style="129" customWidth="1"/>
    <col min="2770" max="2770" width="10.7109375" style="129" customWidth="1"/>
    <col min="2771" max="2771" width="7.7109375" style="129" customWidth="1"/>
    <col min="2772" max="2772" width="1.7109375" style="129" customWidth="1"/>
    <col min="2773" max="2774" width="9.7109375" style="129" customWidth="1"/>
    <col min="2775" max="2775" width="1.7109375" style="129" customWidth="1"/>
    <col min="2776" max="2776" width="2.28515625" style="129" customWidth="1"/>
    <col min="2777" max="2777" width="33.28515625" style="129" customWidth="1"/>
    <col min="2778" max="2778" width="1.7109375" style="129" customWidth="1"/>
    <col min="2779" max="2779" width="11.7109375" style="129" customWidth="1"/>
    <col min="2780" max="2780" width="7.85546875" style="129" customWidth="1"/>
    <col min="2781" max="2781" width="11.7109375" style="129" customWidth="1"/>
    <col min="2782" max="2782" width="7.85546875" style="129" customWidth="1"/>
    <col min="2783" max="2783" width="11.7109375" style="129" customWidth="1"/>
    <col min="2784" max="2784" width="7.5703125" style="129" customWidth="1"/>
    <col min="2785" max="2785" width="1.7109375" style="129" customWidth="1"/>
    <col min="2786" max="2786" width="9.7109375" style="129" customWidth="1"/>
    <col min="2787" max="2787" width="15" style="129" bestFit="1" customWidth="1"/>
    <col min="2788" max="2800" width="5.7109375" style="129"/>
    <col min="2801" max="2801" width="4.5703125" style="129" customWidth="1"/>
    <col min="2802" max="2802" width="1.7109375" style="129" customWidth="1"/>
    <col min="2803" max="2803" width="2.28515625" style="129" customWidth="1"/>
    <col min="2804" max="2804" width="33.28515625" style="129" customWidth="1"/>
    <col min="2805" max="2805" width="11.140625" style="129" customWidth="1"/>
    <col min="2806" max="2806" width="11.5703125" style="129" customWidth="1"/>
    <col min="2807" max="2807" width="10.7109375" style="129" customWidth="1"/>
    <col min="2808" max="2808" width="10.5703125" style="129" customWidth="1"/>
    <col min="2809" max="2809" width="11.5703125" style="129" customWidth="1"/>
    <col min="2810" max="2810" width="10.7109375" style="129" customWidth="1"/>
    <col min="2811" max="2811" width="12" style="129" customWidth="1"/>
    <col min="2812" max="2812" width="11.5703125" style="129" customWidth="1"/>
    <col min="2813" max="2813" width="10.7109375" style="129" customWidth="1"/>
    <col min="2814" max="2814" width="11.42578125" style="129" customWidth="1"/>
    <col min="2815" max="2815" width="12.140625" style="129" customWidth="1"/>
    <col min="2816" max="2816" width="11.5703125" style="129" customWidth="1"/>
    <col min="2817" max="2817" width="5.7109375" style="129"/>
    <col min="2818" max="2818" width="4.5703125" style="129" customWidth="1"/>
    <col min="2819" max="2819" width="11.140625" style="129" customWidth="1"/>
    <col min="2820" max="2820" width="11.5703125" style="129" customWidth="1"/>
    <col min="2821" max="2821" width="10.7109375" style="129" customWidth="1"/>
    <col min="2822" max="2822" width="10.5703125" style="129" customWidth="1"/>
    <col min="2823" max="2823" width="11.5703125" style="129" customWidth="1"/>
    <col min="2824" max="2824" width="10.7109375" style="129" customWidth="1"/>
    <col min="2825" max="2825" width="12" style="129" customWidth="1"/>
    <col min="2826" max="2826" width="11.5703125" style="129" customWidth="1"/>
    <col min="2827" max="2828" width="10.7109375" style="129" customWidth="1"/>
    <col min="2829" max="2830" width="11.5703125" style="129" customWidth="1"/>
    <col min="2831" max="2832" width="5.7109375" style="129"/>
    <col min="2833" max="2833" width="4.5703125" style="129" customWidth="1"/>
    <col min="2834" max="2834" width="1.7109375" style="129" customWidth="1"/>
    <col min="2835" max="2835" width="2.28515625" style="129" customWidth="1"/>
    <col min="2836" max="2836" width="33.28515625" style="129" customWidth="1"/>
    <col min="2837" max="2837" width="11.140625" style="129" customWidth="1"/>
    <col min="2838" max="2838" width="11.5703125" style="129" customWidth="1"/>
    <col min="2839" max="2839" width="10.7109375" style="129" customWidth="1"/>
    <col min="2840" max="2840" width="10.5703125" style="129" customWidth="1"/>
    <col min="2841" max="2841" width="11.5703125" style="129" customWidth="1"/>
    <col min="2842" max="2842" width="10.7109375" style="129" customWidth="1"/>
    <col min="2843" max="2843" width="12" style="129" customWidth="1"/>
    <col min="2844" max="2844" width="11.5703125" style="129" customWidth="1"/>
    <col min="2845" max="2846" width="10.7109375" style="129" customWidth="1"/>
    <col min="2847" max="2848" width="11.5703125" style="129" customWidth="1"/>
    <col min="2849" max="2849" width="5.7109375" style="129"/>
    <col min="2850" max="2850" width="4.5703125" style="129" customWidth="1"/>
    <col min="2851" max="2862" width="12.7109375" style="129" customWidth="1"/>
    <col min="2863" max="2864" width="5.7109375" style="129"/>
    <col min="2865" max="2865" width="4.5703125" style="129" customWidth="1"/>
    <col min="2866" max="2866" width="1.7109375" style="129" customWidth="1"/>
    <col min="2867" max="2867" width="2.28515625" style="129" customWidth="1"/>
    <col min="2868" max="2868" width="33.28515625" style="129" customWidth="1"/>
    <col min="2869" max="2869" width="11.140625" style="129" customWidth="1"/>
    <col min="2870" max="2870" width="11.5703125" style="129" customWidth="1"/>
    <col min="2871" max="2871" width="10.7109375" style="129" customWidth="1"/>
    <col min="2872" max="2872" width="10.5703125" style="129" customWidth="1"/>
    <col min="2873" max="2873" width="11.5703125" style="129" customWidth="1"/>
    <col min="2874" max="2874" width="10.7109375" style="129" customWidth="1"/>
    <col min="2875" max="2875" width="12" style="129" customWidth="1"/>
    <col min="2876" max="2876" width="11.5703125" style="129" customWidth="1"/>
    <col min="2877" max="2878" width="10.7109375" style="129" customWidth="1"/>
    <col min="2879" max="2880" width="11.5703125" style="129" customWidth="1"/>
    <col min="2881" max="2881" width="5.7109375" style="129"/>
    <col min="2882" max="2882" width="4.5703125" style="129" customWidth="1"/>
    <col min="2883" max="2893" width="12.7109375" style="129" customWidth="1"/>
    <col min="2894" max="2894" width="15.7109375" style="129" bestFit="1" customWidth="1"/>
    <col min="2895" max="3019" width="5.7109375" style="129"/>
    <col min="3020" max="3020" width="4.5703125" style="129" customWidth="1"/>
    <col min="3021" max="3021" width="1.7109375" style="129" customWidth="1"/>
    <col min="3022" max="3022" width="10.7109375" style="129" customWidth="1"/>
    <col min="3023" max="3023" width="8.28515625" style="129" customWidth="1"/>
    <col min="3024" max="3024" width="10.7109375" style="129" customWidth="1"/>
    <col min="3025" max="3025" width="10.140625" style="129" customWidth="1"/>
    <col min="3026" max="3026" width="10.7109375" style="129" customWidth="1"/>
    <col min="3027" max="3027" width="7.7109375" style="129" customWidth="1"/>
    <col min="3028" max="3028" width="1.7109375" style="129" customWidth="1"/>
    <col min="3029" max="3030" width="9.7109375" style="129" customWidth="1"/>
    <col min="3031" max="3031" width="1.7109375" style="129" customWidth="1"/>
    <col min="3032" max="3032" width="2.28515625" style="129" customWidth="1"/>
    <col min="3033" max="3033" width="33.28515625" style="129" customWidth="1"/>
    <col min="3034" max="3034" width="1.7109375" style="129" customWidth="1"/>
    <col min="3035" max="3035" width="11.7109375" style="129" customWidth="1"/>
    <col min="3036" max="3036" width="7.85546875" style="129" customWidth="1"/>
    <col min="3037" max="3037" width="11.7109375" style="129" customWidth="1"/>
    <col min="3038" max="3038" width="7.85546875" style="129" customWidth="1"/>
    <col min="3039" max="3039" width="11.7109375" style="129" customWidth="1"/>
    <col min="3040" max="3040" width="7.5703125" style="129" customWidth="1"/>
    <col min="3041" max="3041" width="1.7109375" style="129" customWidth="1"/>
    <col min="3042" max="3042" width="9.7109375" style="129" customWidth="1"/>
    <col min="3043" max="3043" width="15" style="129" bestFit="1" customWidth="1"/>
    <col min="3044" max="3056" width="5.7109375" style="129"/>
    <col min="3057" max="3057" width="4.5703125" style="129" customWidth="1"/>
    <col min="3058" max="3058" width="1.7109375" style="129" customWidth="1"/>
    <col min="3059" max="3059" width="2.28515625" style="129" customWidth="1"/>
    <col min="3060" max="3060" width="33.28515625" style="129" customWidth="1"/>
    <col min="3061" max="3061" width="11.140625" style="129" customWidth="1"/>
    <col min="3062" max="3062" width="11.5703125" style="129" customWidth="1"/>
    <col min="3063" max="3063" width="10.7109375" style="129" customWidth="1"/>
    <col min="3064" max="3064" width="10.5703125" style="129" customWidth="1"/>
    <col min="3065" max="3065" width="11.5703125" style="129" customWidth="1"/>
    <col min="3066" max="3066" width="10.7109375" style="129" customWidth="1"/>
    <col min="3067" max="3067" width="12" style="129" customWidth="1"/>
    <col min="3068" max="3068" width="11.5703125" style="129" customWidth="1"/>
    <col min="3069" max="3069" width="10.7109375" style="129" customWidth="1"/>
    <col min="3070" max="3070" width="11.42578125" style="129" customWidth="1"/>
    <col min="3071" max="3071" width="12.140625" style="129" customWidth="1"/>
    <col min="3072" max="3072" width="11.5703125" style="129" customWidth="1"/>
    <col min="3073" max="3073" width="5.7109375" style="129"/>
    <col min="3074" max="3074" width="4.5703125" style="129" customWidth="1"/>
    <col min="3075" max="3075" width="11.140625" style="129" customWidth="1"/>
    <col min="3076" max="3076" width="11.5703125" style="129" customWidth="1"/>
    <col min="3077" max="3077" width="10.7109375" style="129" customWidth="1"/>
    <col min="3078" max="3078" width="10.5703125" style="129" customWidth="1"/>
    <col min="3079" max="3079" width="11.5703125" style="129" customWidth="1"/>
    <col min="3080" max="3080" width="10.7109375" style="129" customWidth="1"/>
    <col min="3081" max="3081" width="12" style="129" customWidth="1"/>
    <col min="3082" max="3082" width="11.5703125" style="129" customWidth="1"/>
    <col min="3083" max="3084" width="10.7109375" style="129" customWidth="1"/>
    <col min="3085" max="3086" width="11.5703125" style="129" customWidth="1"/>
    <col min="3087" max="3088" width="5.7109375" style="129"/>
    <col min="3089" max="3089" width="4.5703125" style="129" customWidth="1"/>
    <col min="3090" max="3090" width="1.7109375" style="129" customWidth="1"/>
    <col min="3091" max="3091" width="2.28515625" style="129" customWidth="1"/>
    <col min="3092" max="3092" width="33.28515625" style="129" customWidth="1"/>
    <col min="3093" max="3093" width="11.140625" style="129" customWidth="1"/>
    <col min="3094" max="3094" width="11.5703125" style="129" customWidth="1"/>
    <col min="3095" max="3095" width="10.7109375" style="129" customWidth="1"/>
    <col min="3096" max="3096" width="10.5703125" style="129" customWidth="1"/>
    <col min="3097" max="3097" width="11.5703125" style="129" customWidth="1"/>
    <col min="3098" max="3098" width="10.7109375" style="129" customWidth="1"/>
    <col min="3099" max="3099" width="12" style="129" customWidth="1"/>
    <col min="3100" max="3100" width="11.5703125" style="129" customWidth="1"/>
    <col min="3101" max="3102" width="10.7109375" style="129" customWidth="1"/>
    <col min="3103" max="3104" width="11.5703125" style="129" customWidth="1"/>
    <col min="3105" max="3105" width="5.7109375" style="129"/>
    <col min="3106" max="3106" width="4.5703125" style="129" customWidth="1"/>
    <col min="3107" max="3118" width="12.7109375" style="129" customWidth="1"/>
    <col min="3119" max="3120" width="5.7109375" style="129"/>
    <col min="3121" max="3121" width="4.5703125" style="129" customWidth="1"/>
    <col min="3122" max="3122" width="1.7109375" style="129" customWidth="1"/>
    <col min="3123" max="3123" width="2.28515625" style="129" customWidth="1"/>
    <col min="3124" max="3124" width="33.28515625" style="129" customWidth="1"/>
    <col min="3125" max="3125" width="11.140625" style="129" customWidth="1"/>
    <col min="3126" max="3126" width="11.5703125" style="129" customWidth="1"/>
    <col min="3127" max="3127" width="10.7109375" style="129" customWidth="1"/>
    <col min="3128" max="3128" width="10.5703125" style="129" customWidth="1"/>
    <col min="3129" max="3129" width="11.5703125" style="129" customWidth="1"/>
    <col min="3130" max="3130" width="10.7109375" style="129" customWidth="1"/>
    <col min="3131" max="3131" width="12" style="129" customWidth="1"/>
    <col min="3132" max="3132" width="11.5703125" style="129" customWidth="1"/>
    <col min="3133" max="3134" width="10.7109375" style="129" customWidth="1"/>
    <col min="3135" max="3136" width="11.5703125" style="129" customWidth="1"/>
    <col min="3137" max="3137" width="5.7109375" style="129"/>
    <col min="3138" max="3138" width="4.5703125" style="129" customWidth="1"/>
    <col min="3139" max="3149" width="12.7109375" style="129" customWidth="1"/>
    <col min="3150" max="3150" width="15.7109375" style="129" bestFit="1" customWidth="1"/>
    <col min="3151" max="3275" width="5.7109375" style="129"/>
    <col min="3276" max="3276" width="4.5703125" style="129" customWidth="1"/>
    <col min="3277" max="3277" width="1.7109375" style="129" customWidth="1"/>
    <col min="3278" max="3278" width="10.7109375" style="129" customWidth="1"/>
    <col min="3279" max="3279" width="8.28515625" style="129" customWidth="1"/>
    <col min="3280" max="3280" width="10.7109375" style="129" customWidth="1"/>
    <col min="3281" max="3281" width="10.140625" style="129" customWidth="1"/>
    <col min="3282" max="3282" width="10.7109375" style="129" customWidth="1"/>
    <col min="3283" max="3283" width="7.7109375" style="129" customWidth="1"/>
    <col min="3284" max="3284" width="1.7109375" style="129" customWidth="1"/>
    <col min="3285" max="3286" width="9.7109375" style="129" customWidth="1"/>
    <col min="3287" max="3287" width="1.7109375" style="129" customWidth="1"/>
    <col min="3288" max="3288" width="2.28515625" style="129" customWidth="1"/>
    <col min="3289" max="3289" width="33.28515625" style="129" customWidth="1"/>
    <col min="3290" max="3290" width="1.7109375" style="129" customWidth="1"/>
    <col min="3291" max="3291" width="11.7109375" style="129" customWidth="1"/>
    <col min="3292" max="3292" width="7.85546875" style="129" customWidth="1"/>
    <col min="3293" max="3293" width="11.7109375" style="129" customWidth="1"/>
    <col min="3294" max="3294" width="7.85546875" style="129" customWidth="1"/>
    <col min="3295" max="3295" width="11.7109375" style="129" customWidth="1"/>
    <col min="3296" max="3296" width="7.5703125" style="129" customWidth="1"/>
    <col min="3297" max="3297" width="1.7109375" style="129" customWidth="1"/>
    <col min="3298" max="3298" width="9.7109375" style="129" customWidth="1"/>
    <col min="3299" max="3299" width="15" style="129" bestFit="1" customWidth="1"/>
    <col min="3300" max="3312" width="5.7109375" style="129"/>
    <col min="3313" max="3313" width="4.5703125" style="129" customWidth="1"/>
    <col min="3314" max="3314" width="1.7109375" style="129" customWidth="1"/>
    <col min="3315" max="3315" width="2.28515625" style="129" customWidth="1"/>
    <col min="3316" max="3316" width="33.28515625" style="129" customWidth="1"/>
    <col min="3317" max="3317" width="11.140625" style="129" customWidth="1"/>
    <col min="3318" max="3318" width="11.5703125" style="129" customWidth="1"/>
    <col min="3319" max="3319" width="10.7109375" style="129" customWidth="1"/>
    <col min="3320" max="3320" width="10.5703125" style="129" customWidth="1"/>
    <col min="3321" max="3321" width="11.5703125" style="129" customWidth="1"/>
    <col min="3322" max="3322" width="10.7109375" style="129" customWidth="1"/>
    <col min="3323" max="3323" width="12" style="129" customWidth="1"/>
    <col min="3324" max="3324" width="11.5703125" style="129" customWidth="1"/>
    <col min="3325" max="3325" width="10.7109375" style="129" customWidth="1"/>
    <col min="3326" max="3326" width="11.42578125" style="129" customWidth="1"/>
    <col min="3327" max="3327" width="12.140625" style="129" customWidth="1"/>
    <col min="3328" max="3328" width="11.5703125" style="129" customWidth="1"/>
    <col min="3329" max="3329" width="5.7109375" style="129"/>
    <col min="3330" max="3330" width="4.5703125" style="129" customWidth="1"/>
    <col min="3331" max="3331" width="11.140625" style="129" customWidth="1"/>
    <col min="3332" max="3332" width="11.5703125" style="129" customWidth="1"/>
    <col min="3333" max="3333" width="10.7109375" style="129" customWidth="1"/>
    <col min="3334" max="3334" width="10.5703125" style="129" customWidth="1"/>
    <col min="3335" max="3335" width="11.5703125" style="129" customWidth="1"/>
    <col min="3336" max="3336" width="10.7109375" style="129" customWidth="1"/>
    <col min="3337" max="3337" width="12" style="129" customWidth="1"/>
    <col min="3338" max="3338" width="11.5703125" style="129" customWidth="1"/>
    <col min="3339" max="3340" width="10.7109375" style="129" customWidth="1"/>
    <col min="3341" max="3342" width="11.5703125" style="129" customWidth="1"/>
    <col min="3343" max="3344" width="5.7109375" style="129"/>
    <col min="3345" max="3345" width="4.5703125" style="129" customWidth="1"/>
    <col min="3346" max="3346" width="1.7109375" style="129" customWidth="1"/>
    <col min="3347" max="3347" width="2.28515625" style="129" customWidth="1"/>
    <col min="3348" max="3348" width="33.28515625" style="129" customWidth="1"/>
    <col min="3349" max="3349" width="11.140625" style="129" customWidth="1"/>
    <col min="3350" max="3350" width="11.5703125" style="129" customWidth="1"/>
    <col min="3351" max="3351" width="10.7109375" style="129" customWidth="1"/>
    <col min="3352" max="3352" width="10.5703125" style="129" customWidth="1"/>
    <col min="3353" max="3353" width="11.5703125" style="129" customWidth="1"/>
    <col min="3354" max="3354" width="10.7109375" style="129" customWidth="1"/>
    <col min="3355" max="3355" width="12" style="129" customWidth="1"/>
    <col min="3356" max="3356" width="11.5703125" style="129" customWidth="1"/>
    <col min="3357" max="3358" width="10.7109375" style="129" customWidth="1"/>
    <col min="3359" max="3360" width="11.5703125" style="129" customWidth="1"/>
    <col min="3361" max="3361" width="5.7109375" style="129"/>
    <col min="3362" max="3362" width="4.5703125" style="129" customWidth="1"/>
    <col min="3363" max="3374" width="12.7109375" style="129" customWidth="1"/>
    <col min="3375" max="3376" width="5.7109375" style="129"/>
    <col min="3377" max="3377" width="4.5703125" style="129" customWidth="1"/>
    <col min="3378" max="3378" width="1.7109375" style="129" customWidth="1"/>
    <col min="3379" max="3379" width="2.28515625" style="129" customWidth="1"/>
    <col min="3380" max="3380" width="33.28515625" style="129" customWidth="1"/>
    <col min="3381" max="3381" width="11.140625" style="129" customWidth="1"/>
    <col min="3382" max="3382" width="11.5703125" style="129" customWidth="1"/>
    <col min="3383" max="3383" width="10.7109375" style="129" customWidth="1"/>
    <col min="3384" max="3384" width="10.5703125" style="129" customWidth="1"/>
    <col min="3385" max="3385" width="11.5703125" style="129" customWidth="1"/>
    <col min="3386" max="3386" width="10.7109375" style="129" customWidth="1"/>
    <col min="3387" max="3387" width="12" style="129" customWidth="1"/>
    <col min="3388" max="3388" width="11.5703125" style="129" customWidth="1"/>
    <col min="3389" max="3390" width="10.7109375" style="129" customWidth="1"/>
    <col min="3391" max="3392" width="11.5703125" style="129" customWidth="1"/>
    <col min="3393" max="3393" width="5.7109375" style="129"/>
    <col min="3394" max="3394" width="4.5703125" style="129" customWidth="1"/>
    <col min="3395" max="3405" width="12.7109375" style="129" customWidth="1"/>
    <col min="3406" max="3406" width="15.7109375" style="129" bestFit="1" customWidth="1"/>
    <col min="3407" max="3531" width="5.7109375" style="129"/>
    <col min="3532" max="3532" width="4.5703125" style="129" customWidth="1"/>
    <col min="3533" max="3533" width="1.7109375" style="129" customWidth="1"/>
    <col min="3534" max="3534" width="10.7109375" style="129" customWidth="1"/>
    <col min="3535" max="3535" width="8.28515625" style="129" customWidth="1"/>
    <col min="3536" max="3536" width="10.7109375" style="129" customWidth="1"/>
    <col min="3537" max="3537" width="10.140625" style="129" customWidth="1"/>
    <col min="3538" max="3538" width="10.7109375" style="129" customWidth="1"/>
    <col min="3539" max="3539" width="7.7109375" style="129" customWidth="1"/>
    <col min="3540" max="3540" width="1.7109375" style="129" customWidth="1"/>
    <col min="3541" max="3542" width="9.7109375" style="129" customWidth="1"/>
    <col min="3543" max="3543" width="1.7109375" style="129" customWidth="1"/>
    <col min="3544" max="3544" width="2.28515625" style="129" customWidth="1"/>
    <col min="3545" max="3545" width="33.28515625" style="129" customWidth="1"/>
    <col min="3546" max="3546" width="1.7109375" style="129" customWidth="1"/>
    <col min="3547" max="3547" width="11.7109375" style="129" customWidth="1"/>
    <col min="3548" max="3548" width="7.85546875" style="129" customWidth="1"/>
    <col min="3549" max="3549" width="11.7109375" style="129" customWidth="1"/>
    <col min="3550" max="3550" width="7.85546875" style="129" customWidth="1"/>
    <col min="3551" max="3551" width="11.7109375" style="129" customWidth="1"/>
    <col min="3552" max="3552" width="7.5703125" style="129" customWidth="1"/>
    <col min="3553" max="3553" width="1.7109375" style="129" customWidth="1"/>
    <col min="3554" max="3554" width="9.7109375" style="129" customWidth="1"/>
    <col min="3555" max="3555" width="15" style="129" bestFit="1" customWidth="1"/>
    <col min="3556" max="3568" width="5.7109375" style="129"/>
    <col min="3569" max="3569" width="4.5703125" style="129" customWidth="1"/>
    <col min="3570" max="3570" width="1.7109375" style="129" customWidth="1"/>
    <col min="3571" max="3571" width="2.28515625" style="129" customWidth="1"/>
    <col min="3572" max="3572" width="33.28515625" style="129" customWidth="1"/>
    <col min="3573" max="3573" width="11.140625" style="129" customWidth="1"/>
    <col min="3574" max="3574" width="11.5703125" style="129" customWidth="1"/>
    <col min="3575" max="3575" width="10.7109375" style="129" customWidth="1"/>
    <col min="3576" max="3576" width="10.5703125" style="129" customWidth="1"/>
    <col min="3577" max="3577" width="11.5703125" style="129" customWidth="1"/>
    <col min="3578" max="3578" width="10.7109375" style="129" customWidth="1"/>
    <col min="3579" max="3579" width="12" style="129" customWidth="1"/>
    <col min="3580" max="3580" width="11.5703125" style="129" customWidth="1"/>
    <col min="3581" max="3581" width="10.7109375" style="129" customWidth="1"/>
    <col min="3582" max="3582" width="11.42578125" style="129" customWidth="1"/>
    <col min="3583" max="3583" width="12.140625" style="129" customWidth="1"/>
    <col min="3584" max="3584" width="11.5703125" style="129" customWidth="1"/>
    <col min="3585" max="3585" width="5.7109375" style="129"/>
    <col min="3586" max="3586" width="4.5703125" style="129" customWidth="1"/>
    <col min="3587" max="3587" width="11.140625" style="129" customWidth="1"/>
    <col min="3588" max="3588" width="11.5703125" style="129" customWidth="1"/>
    <col min="3589" max="3589" width="10.7109375" style="129" customWidth="1"/>
    <col min="3590" max="3590" width="10.5703125" style="129" customWidth="1"/>
    <col min="3591" max="3591" width="11.5703125" style="129" customWidth="1"/>
    <col min="3592" max="3592" width="10.7109375" style="129" customWidth="1"/>
    <col min="3593" max="3593" width="12" style="129" customWidth="1"/>
    <col min="3594" max="3594" width="11.5703125" style="129" customWidth="1"/>
    <col min="3595" max="3596" width="10.7109375" style="129" customWidth="1"/>
    <col min="3597" max="3598" width="11.5703125" style="129" customWidth="1"/>
    <col min="3599" max="3600" width="5.7109375" style="129"/>
    <col min="3601" max="3601" width="4.5703125" style="129" customWidth="1"/>
    <col min="3602" max="3602" width="1.7109375" style="129" customWidth="1"/>
    <col min="3603" max="3603" width="2.28515625" style="129" customWidth="1"/>
    <col min="3604" max="3604" width="33.28515625" style="129" customWidth="1"/>
    <col min="3605" max="3605" width="11.140625" style="129" customWidth="1"/>
    <col min="3606" max="3606" width="11.5703125" style="129" customWidth="1"/>
    <col min="3607" max="3607" width="10.7109375" style="129" customWidth="1"/>
    <col min="3608" max="3608" width="10.5703125" style="129" customWidth="1"/>
    <col min="3609" max="3609" width="11.5703125" style="129" customWidth="1"/>
    <col min="3610" max="3610" width="10.7109375" style="129" customWidth="1"/>
    <col min="3611" max="3611" width="12" style="129" customWidth="1"/>
    <col min="3612" max="3612" width="11.5703125" style="129" customWidth="1"/>
    <col min="3613" max="3614" width="10.7109375" style="129" customWidth="1"/>
    <col min="3615" max="3616" width="11.5703125" style="129" customWidth="1"/>
    <col min="3617" max="3617" width="5.7109375" style="129"/>
    <col min="3618" max="3618" width="4.5703125" style="129" customWidth="1"/>
    <col min="3619" max="3630" width="12.7109375" style="129" customWidth="1"/>
    <col min="3631" max="3632" width="5.7109375" style="129"/>
    <col min="3633" max="3633" width="4.5703125" style="129" customWidth="1"/>
    <col min="3634" max="3634" width="1.7109375" style="129" customWidth="1"/>
    <col min="3635" max="3635" width="2.28515625" style="129" customWidth="1"/>
    <col min="3636" max="3636" width="33.28515625" style="129" customWidth="1"/>
    <col min="3637" max="3637" width="11.140625" style="129" customWidth="1"/>
    <col min="3638" max="3638" width="11.5703125" style="129" customWidth="1"/>
    <col min="3639" max="3639" width="10.7109375" style="129" customWidth="1"/>
    <col min="3640" max="3640" width="10.5703125" style="129" customWidth="1"/>
    <col min="3641" max="3641" width="11.5703125" style="129" customWidth="1"/>
    <col min="3642" max="3642" width="10.7109375" style="129" customWidth="1"/>
    <col min="3643" max="3643" width="12" style="129" customWidth="1"/>
    <col min="3644" max="3644" width="11.5703125" style="129" customWidth="1"/>
    <col min="3645" max="3646" width="10.7109375" style="129" customWidth="1"/>
    <col min="3647" max="3648" width="11.5703125" style="129" customWidth="1"/>
    <col min="3649" max="3649" width="5.7109375" style="129"/>
    <col min="3650" max="3650" width="4.5703125" style="129" customWidth="1"/>
    <col min="3651" max="3661" width="12.7109375" style="129" customWidth="1"/>
    <col min="3662" max="3662" width="15.7109375" style="129" bestFit="1" customWidth="1"/>
    <col min="3663" max="3787" width="5.7109375" style="129"/>
    <col min="3788" max="3788" width="4.5703125" style="129" customWidth="1"/>
    <col min="3789" max="3789" width="1.7109375" style="129" customWidth="1"/>
    <col min="3790" max="3790" width="10.7109375" style="129" customWidth="1"/>
    <col min="3791" max="3791" width="8.28515625" style="129" customWidth="1"/>
    <col min="3792" max="3792" width="10.7109375" style="129" customWidth="1"/>
    <col min="3793" max="3793" width="10.140625" style="129" customWidth="1"/>
    <col min="3794" max="3794" width="10.7109375" style="129" customWidth="1"/>
    <col min="3795" max="3795" width="7.7109375" style="129" customWidth="1"/>
    <col min="3796" max="3796" width="1.7109375" style="129" customWidth="1"/>
    <col min="3797" max="3798" width="9.7109375" style="129" customWidth="1"/>
    <col min="3799" max="3799" width="1.7109375" style="129" customWidth="1"/>
    <col min="3800" max="3800" width="2.28515625" style="129" customWidth="1"/>
    <col min="3801" max="3801" width="33.28515625" style="129" customWidth="1"/>
    <col min="3802" max="3802" width="1.7109375" style="129" customWidth="1"/>
    <col min="3803" max="3803" width="11.7109375" style="129" customWidth="1"/>
    <col min="3804" max="3804" width="7.85546875" style="129" customWidth="1"/>
    <col min="3805" max="3805" width="11.7109375" style="129" customWidth="1"/>
    <col min="3806" max="3806" width="7.85546875" style="129" customWidth="1"/>
    <col min="3807" max="3807" width="11.7109375" style="129" customWidth="1"/>
    <col min="3808" max="3808" width="7.5703125" style="129" customWidth="1"/>
    <col min="3809" max="3809" width="1.7109375" style="129" customWidth="1"/>
    <col min="3810" max="3810" width="9.7109375" style="129" customWidth="1"/>
    <col min="3811" max="3811" width="15" style="129" bestFit="1" customWidth="1"/>
    <col min="3812" max="3824" width="5.7109375" style="129"/>
    <col min="3825" max="3825" width="4.5703125" style="129" customWidth="1"/>
    <col min="3826" max="3826" width="1.7109375" style="129" customWidth="1"/>
    <col min="3827" max="3827" width="2.28515625" style="129" customWidth="1"/>
    <col min="3828" max="3828" width="33.28515625" style="129" customWidth="1"/>
    <col min="3829" max="3829" width="11.140625" style="129" customWidth="1"/>
    <col min="3830" max="3830" width="11.5703125" style="129" customWidth="1"/>
    <col min="3831" max="3831" width="10.7109375" style="129" customWidth="1"/>
    <col min="3832" max="3832" width="10.5703125" style="129" customWidth="1"/>
    <col min="3833" max="3833" width="11.5703125" style="129" customWidth="1"/>
    <col min="3834" max="3834" width="10.7109375" style="129" customWidth="1"/>
    <col min="3835" max="3835" width="12" style="129" customWidth="1"/>
    <col min="3836" max="3836" width="11.5703125" style="129" customWidth="1"/>
    <col min="3837" max="3837" width="10.7109375" style="129" customWidth="1"/>
    <col min="3838" max="3838" width="11.42578125" style="129" customWidth="1"/>
    <col min="3839" max="3839" width="12.140625" style="129" customWidth="1"/>
    <col min="3840" max="3840" width="11.5703125" style="129" customWidth="1"/>
    <col min="3841" max="3841" width="5.7109375" style="129"/>
    <col min="3842" max="3842" width="4.5703125" style="129" customWidth="1"/>
    <col min="3843" max="3843" width="11.140625" style="129" customWidth="1"/>
    <col min="3844" max="3844" width="11.5703125" style="129" customWidth="1"/>
    <col min="3845" max="3845" width="10.7109375" style="129" customWidth="1"/>
    <col min="3846" max="3846" width="10.5703125" style="129" customWidth="1"/>
    <col min="3847" max="3847" width="11.5703125" style="129" customWidth="1"/>
    <col min="3848" max="3848" width="10.7109375" style="129" customWidth="1"/>
    <col min="3849" max="3849" width="12" style="129" customWidth="1"/>
    <col min="3850" max="3850" width="11.5703125" style="129" customWidth="1"/>
    <col min="3851" max="3852" width="10.7109375" style="129" customWidth="1"/>
    <col min="3853" max="3854" width="11.5703125" style="129" customWidth="1"/>
    <col min="3855" max="3856" width="5.7109375" style="129"/>
    <col min="3857" max="3857" width="4.5703125" style="129" customWidth="1"/>
    <col min="3858" max="3858" width="1.7109375" style="129" customWidth="1"/>
    <col min="3859" max="3859" width="2.28515625" style="129" customWidth="1"/>
    <col min="3860" max="3860" width="33.28515625" style="129" customWidth="1"/>
    <col min="3861" max="3861" width="11.140625" style="129" customWidth="1"/>
    <col min="3862" max="3862" width="11.5703125" style="129" customWidth="1"/>
    <col min="3863" max="3863" width="10.7109375" style="129" customWidth="1"/>
    <col min="3864" max="3864" width="10.5703125" style="129" customWidth="1"/>
    <col min="3865" max="3865" width="11.5703125" style="129" customWidth="1"/>
    <col min="3866" max="3866" width="10.7109375" style="129" customWidth="1"/>
    <col min="3867" max="3867" width="12" style="129" customWidth="1"/>
    <col min="3868" max="3868" width="11.5703125" style="129" customWidth="1"/>
    <col min="3869" max="3870" width="10.7109375" style="129" customWidth="1"/>
    <col min="3871" max="3872" width="11.5703125" style="129" customWidth="1"/>
    <col min="3873" max="3873" width="5.7109375" style="129"/>
    <col min="3874" max="3874" width="4.5703125" style="129" customWidth="1"/>
    <col min="3875" max="3886" width="12.7109375" style="129" customWidth="1"/>
    <col min="3887" max="3888" width="5.7109375" style="129"/>
    <col min="3889" max="3889" width="4.5703125" style="129" customWidth="1"/>
    <col min="3890" max="3890" width="1.7109375" style="129" customWidth="1"/>
    <col min="3891" max="3891" width="2.28515625" style="129" customWidth="1"/>
    <col min="3892" max="3892" width="33.28515625" style="129" customWidth="1"/>
    <col min="3893" max="3893" width="11.140625" style="129" customWidth="1"/>
    <col min="3894" max="3894" width="11.5703125" style="129" customWidth="1"/>
    <col min="3895" max="3895" width="10.7109375" style="129" customWidth="1"/>
    <col min="3896" max="3896" width="10.5703125" style="129" customWidth="1"/>
    <col min="3897" max="3897" width="11.5703125" style="129" customWidth="1"/>
    <col min="3898" max="3898" width="10.7109375" style="129" customWidth="1"/>
    <col min="3899" max="3899" width="12" style="129" customWidth="1"/>
    <col min="3900" max="3900" width="11.5703125" style="129" customWidth="1"/>
    <col min="3901" max="3902" width="10.7109375" style="129" customWidth="1"/>
    <col min="3903" max="3904" width="11.5703125" style="129" customWidth="1"/>
    <col min="3905" max="3905" width="5.7109375" style="129"/>
    <col min="3906" max="3906" width="4.5703125" style="129" customWidth="1"/>
    <col min="3907" max="3917" width="12.7109375" style="129" customWidth="1"/>
    <col min="3918" max="3918" width="15.7109375" style="129" bestFit="1" customWidth="1"/>
    <col min="3919" max="4043" width="5.7109375" style="129"/>
    <col min="4044" max="4044" width="4.5703125" style="129" customWidth="1"/>
    <col min="4045" max="4045" width="1.7109375" style="129" customWidth="1"/>
    <col min="4046" max="4046" width="10.7109375" style="129" customWidth="1"/>
    <col min="4047" max="4047" width="8.28515625" style="129" customWidth="1"/>
    <col min="4048" max="4048" width="10.7109375" style="129" customWidth="1"/>
    <col min="4049" max="4049" width="10.140625" style="129" customWidth="1"/>
    <col min="4050" max="4050" width="10.7109375" style="129" customWidth="1"/>
    <col min="4051" max="4051" width="7.7109375" style="129" customWidth="1"/>
    <col min="4052" max="4052" width="1.7109375" style="129" customWidth="1"/>
    <col min="4053" max="4054" width="9.7109375" style="129" customWidth="1"/>
    <col min="4055" max="4055" width="1.7109375" style="129" customWidth="1"/>
    <col min="4056" max="4056" width="2.28515625" style="129" customWidth="1"/>
    <col min="4057" max="4057" width="33.28515625" style="129" customWidth="1"/>
    <col min="4058" max="4058" width="1.7109375" style="129" customWidth="1"/>
    <col min="4059" max="4059" width="11.7109375" style="129" customWidth="1"/>
    <col min="4060" max="4060" width="7.85546875" style="129" customWidth="1"/>
    <col min="4061" max="4061" width="11.7109375" style="129" customWidth="1"/>
    <col min="4062" max="4062" width="7.85546875" style="129" customWidth="1"/>
    <col min="4063" max="4063" width="11.7109375" style="129" customWidth="1"/>
    <col min="4064" max="4064" width="7.5703125" style="129" customWidth="1"/>
    <col min="4065" max="4065" width="1.7109375" style="129" customWidth="1"/>
    <col min="4066" max="4066" width="9.7109375" style="129" customWidth="1"/>
    <col min="4067" max="4067" width="15" style="129" bestFit="1" customWidth="1"/>
    <col min="4068" max="4080" width="5.7109375" style="129"/>
    <col min="4081" max="4081" width="4.5703125" style="129" customWidth="1"/>
    <col min="4082" max="4082" width="1.7109375" style="129" customWidth="1"/>
    <col min="4083" max="4083" width="2.28515625" style="129" customWidth="1"/>
    <col min="4084" max="4084" width="33.28515625" style="129" customWidth="1"/>
    <col min="4085" max="4085" width="11.140625" style="129" customWidth="1"/>
    <col min="4086" max="4086" width="11.5703125" style="129" customWidth="1"/>
    <col min="4087" max="4087" width="10.7109375" style="129" customWidth="1"/>
    <col min="4088" max="4088" width="10.5703125" style="129" customWidth="1"/>
    <col min="4089" max="4089" width="11.5703125" style="129" customWidth="1"/>
    <col min="4090" max="4090" width="10.7109375" style="129" customWidth="1"/>
    <col min="4091" max="4091" width="12" style="129" customWidth="1"/>
    <col min="4092" max="4092" width="11.5703125" style="129" customWidth="1"/>
    <col min="4093" max="4093" width="10.7109375" style="129" customWidth="1"/>
    <col min="4094" max="4094" width="11.42578125" style="129" customWidth="1"/>
    <col min="4095" max="4095" width="12.140625" style="129" customWidth="1"/>
    <col min="4096" max="4096" width="11.5703125" style="129" customWidth="1"/>
    <col min="4097" max="4097" width="5.7109375" style="129"/>
    <col min="4098" max="4098" width="4.5703125" style="129" customWidth="1"/>
    <col min="4099" max="4099" width="11.140625" style="129" customWidth="1"/>
    <col min="4100" max="4100" width="11.5703125" style="129" customWidth="1"/>
    <col min="4101" max="4101" width="10.7109375" style="129" customWidth="1"/>
    <col min="4102" max="4102" width="10.5703125" style="129" customWidth="1"/>
    <col min="4103" max="4103" width="11.5703125" style="129" customWidth="1"/>
    <col min="4104" max="4104" width="10.7109375" style="129" customWidth="1"/>
    <col min="4105" max="4105" width="12" style="129" customWidth="1"/>
    <col min="4106" max="4106" width="11.5703125" style="129" customWidth="1"/>
    <col min="4107" max="4108" width="10.7109375" style="129" customWidth="1"/>
    <col min="4109" max="4110" width="11.5703125" style="129" customWidth="1"/>
    <col min="4111" max="4112" width="5.7109375" style="129"/>
    <col min="4113" max="4113" width="4.5703125" style="129" customWidth="1"/>
    <col min="4114" max="4114" width="1.7109375" style="129" customWidth="1"/>
    <col min="4115" max="4115" width="2.28515625" style="129" customWidth="1"/>
    <col min="4116" max="4116" width="33.28515625" style="129" customWidth="1"/>
    <col min="4117" max="4117" width="11.140625" style="129" customWidth="1"/>
    <col min="4118" max="4118" width="11.5703125" style="129" customWidth="1"/>
    <col min="4119" max="4119" width="10.7109375" style="129" customWidth="1"/>
    <col min="4120" max="4120" width="10.5703125" style="129" customWidth="1"/>
    <col min="4121" max="4121" width="11.5703125" style="129" customWidth="1"/>
    <col min="4122" max="4122" width="10.7109375" style="129" customWidth="1"/>
    <col min="4123" max="4123" width="12" style="129" customWidth="1"/>
    <col min="4124" max="4124" width="11.5703125" style="129" customWidth="1"/>
    <col min="4125" max="4126" width="10.7109375" style="129" customWidth="1"/>
    <col min="4127" max="4128" width="11.5703125" style="129" customWidth="1"/>
    <col min="4129" max="4129" width="5.7109375" style="129"/>
    <col min="4130" max="4130" width="4.5703125" style="129" customWidth="1"/>
    <col min="4131" max="4142" width="12.7109375" style="129" customWidth="1"/>
    <col min="4143" max="4144" width="5.7109375" style="129"/>
    <col min="4145" max="4145" width="4.5703125" style="129" customWidth="1"/>
    <col min="4146" max="4146" width="1.7109375" style="129" customWidth="1"/>
    <col min="4147" max="4147" width="2.28515625" style="129" customWidth="1"/>
    <col min="4148" max="4148" width="33.28515625" style="129" customWidth="1"/>
    <col min="4149" max="4149" width="11.140625" style="129" customWidth="1"/>
    <col min="4150" max="4150" width="11.5703125" style="129" customWidth="1"/>
    <col min="4151" max="4151" width="10.7109375" style="129" customWidth="1"/>
    <col min="4152" max="4152" width="10.5703125" style="129" customWidth="1"/>
    <col min="4153" max="4153" width="11.5703125" style="129" customWidth="1"/>
    <col min="4154" max="4154" width="10.7109375" style="129" customWidth="1"/>
    <col min="4155" max="4155" width="12" style="129" customWidth="1"/>
    <col min="4156" max="4156" width="11.5703125" style="129" customWidth="1"/>
    <col min="4157" max="4158" width="10.7109375" style="129" customWidth="1"/>
    <col min="4159" max="4160" width="11.5703125" style="129" customWidth="1"/>
    <col min="4161" max="4161" width="5.7109375" style="129"/>
    <col min="4162" max="4162" width="4.5703125" style="129" customWidth="1"/>
    <col min="4163" max="4173" width="12.7109375" style="129" customWidth="1"/>
    <col min="4174" max="4174" width="15.7109375" style="129" bestFit="1" customWidth="1"/>
    <col min="4175" max="4299" width="5.7109375" style="129"/>
    <col min="4300" max="4300" width="4.5703125" style="129" customWidth="1"/>
    <col min="4301" max="4301" width="1.7109375" style="129" customWidth="1"/>
    <col min="4302" max="4302" width="10.7109375" style="129" customWidth="1"/>
    <col min="4303" max="4303" width="8.28515625" style="129" customWidth="1"/>
    <col min="4304" max="4304" width="10.7109375" style="129" customWidth="1"/>
    <col min="4305" max="4305" width="10.140625" style="129" customWidth="1"/>
    <col min="4306" max="4306" width="10.7109375" style="129" customWidth="1"/>
    <col min="4307" max="4307" width="7.7109375" style="129" customWidth="1"/>
    <col min="4308" max="4308" width="1.7109375" style="129" customWidth="1"/>
    <col min="4309" max="4310" width="9.7109375" style="129" customWidth="1"/>
    <col min="4311" max="4311" width="1.7109375" style="129" customWidth="1"/>
    <col min="4312" max="4312" width="2.28515625" style="129" customWidth="1"/>
    <col min="4313" max="4313" width="33.28515625" style="129" customWidth="1"/>
    <col min="4314" max="4314" width="1.7109375" style="129" customWidth="1"/>
    <col min="4315" max="4315" width="11.7109375" style="129" customWidth="1"/>
    <col min="4316" max="4316" width="7.85546875" style="129" customWidth="1"/>
    <col min="4317" max="4317" width="11.7109375" style="129" customWidth="1"/>
    <col min="4318" max="4318" width="7.85546875" style="129" customWidth="1"/>
    <col min="4319" max="4319" width="11.7109375" style="129" customWidth="1"/>
    <col min="4320" max="4320" width="7.5703125" style="129" customWidth="1"/>
    <col min="4321" max="4321" width="1.7109375" style="129" customWidth="1"/>
    <col min="4322" max="4322" width="9.7109375" style="129" customWidth="1"/>
    <col min="4323" max="4323" width="15" style="129" bestFit="1" customWidth="1"/>
    <col min="4324" max="4336" width="5.7109375" style="129"/>
    <col min="4337" max="4337" width="4.5703125" style="129" customWidth="1"/>
    <col min="4338" max="4338" width="1.7109375" style="129" customWidth="1"/>
    <col min="4339" max="4339" width="2.28515625" style="129" customWidth="1"/>
    <col min="4340" max="4340" width="33.28515625" style="129" customWidth="1"/>
    <col min="4341" max="4341" width="11.140625" style="129" customWidth="1"/>
    <col min="4342" max="4342" width="11.5703125" style="129" customWidth="1"/>
    <col min="4343" max="4343" width="10.7109375" style="129" customWidth="1"/>
    <col min="4344" max="4344" width="10.5703125" style="129" customWidth="1"/>
    <col min="4345" max="4345" width="11.5703125" style="129" customWidth="1"/>
    <col min="4346" max="4346" width="10.7109375" style="129" customWidth="1"/>
    <col min="4347" max="4347" width="12" style="129" customWidth="1"/>
    <col min="4348" max="4348" width="11.5703125" style="129" customWidth="1"/>
    <col min="4349" max="4349" width="10.7109375" style="129" customWidth="1"/>
    <col min="4350" max="4350" width="11.42578125" style="129" customWidth="1"/>
    <col min="4351" max="4351" width="12.140625" style="129" customWidth="1"/>
    <col min="4352" max="4352" width="11.5703125" style="129" customWidth="1"/>
    <col min="4353" max="4353" width="5.7109375" style="129"/>
    <col min="4354" max="4354" width="4.5703125" style="129" customWidth="1"/>
    <col min="4355" max="4355" width="11.140625" style="129" customWidth="1"/>
    <col min="4356" max="4356" width="11.5703125" style="129" customWidth="1"/>
    <col min="4357" max="4357" width="10.7109375" style="129" customWidth="1"/>
    <col min="4358" max="4358" width="10.5703125" style="129" customWidth="1"/>
    <col min="4359" max="4359" width="11.5703125" style="129" customWidth="1"/>
    <col min="4360" max="4360" width="10.7109375" style="129" customWidth="1"/>
    <col min="4361" max="4361" width="12" style="129" customWidth="1"/>
    <col min="4362" max="4362" width="11.5703125" style="129" customWidth="1"/>
    <col min="4363" max="4364" width="10.7109375" style="129" customWidth="1"/>
    <col min="4365" max="4366" width="11.5703125" style="129" customWidth="1"/>
    <col min="4367" max="4368" width="5.7109375" style="129"/>
    <col min="4369" max="4369" width="4.5703125" style="129" customWidth="1"/>
    <col min="4370" max="4370" width="1.7109375" style="129" customWidth="1"/>
    <col min="4371" max="4371" width="2.28515625" style="129" customWidth="1"/>
    <col min="4372" max="4372" width="33.28515625" style="129" customWidth="1"/>
    <col min="4373" max="4373" width="11.140625" style="129" customWidth="1"/>
    <col min="4374" max="4374" width="11.5703125" style="129" customWidth="1"/>
    <col min="4375" max="4375" width="10.7109375" style="129" customWidth="1"/>
    <col min="4376" max="4376" width="10.5703125" style="129" customWidth="1"/>
    <col min="4377" max="4377" width="11.5703125" style="129" customWidth="1"/>
    <col min="4378" max="4378" width="10.7109375" style="129" customWidth="1"/>
    <col min="4379" max="4379" width="12" style="129" customWidth="1"/>
    <col min="4380" max="4380" width="11.5703125" style="129" customWidth="1"/>
    <col min="4381" max="4382" width="10.7109375" style="129" customWidth="1"/>
    <col min="4383" max="4384" width="11.5703125" style="129" customWidth="1"/>
    <col min="4385" max="4385" width="5.7109375" style="129"/>
    <col min="4386" max="4386" width="4.5703125" style="129" customWidth="1"/>
    <col min="4387" max="4398" width="12.7109375" style="129" customWidth="1"/>
    <col min="4399" max="4400" width="5.7109375" style="129"/>
    <col min="4401" max="4401" width="4.5703125" style="129" customWidth="1"/>
    <col min="4402" max="4402" width="1.7109375" style="129" customWidth="1"/>
    <col min="4403" max="4403" width="2.28515625" style="129" customWidth="1"/>
    <col min="4404" max="4404" width="33.28515625" style="129" customWidth="1"/>
    <col min="4405" max="4405" width="11.140625" style="129" customWidth="1"/>
    <col min="4406" max="4406" width="11.5703125" style="129" customWidth="1"/>
    <col min="4407" max="4407" width="10.7109375" style="129" customWidth="1"/>
    <col min="4408" max="4408" width="10.5703125" style="129" customWidth="1"/>
    <col min="4409" max="4409" width="11.5703125" style="129" customWidth="1"/>
    <col min="4410" max="4410" width="10.7109375" style="129" customWidth="1"/>
    <col min="4411" max="4411" width="12" style="129" customWidth="1"/>
    <col min="4412" max="4412" width="11.5703125" style="129" customWidth="1"/>
    <col min="4413" max="4414" width="10.7109375" style="129" customWidth="1"/>
    <col min="4415" max="4416" width="11.5703125" style="129" customWidth="1"/>
    <col min="4417" max="4417" width="5.7109375" style="129"/>
    <col min="4418" max="4418" width="4.5703125" style="129" customWidth="1"/>
    <col min="4419" max="4429" width="12.7109375" style="129" customWidth="1"/>
    <col min="4430" max="4430" width="15.7109375" style="129" bestFit="1" customWidth="1"/>
    <col min="4431" max="4555" width="5.7109375" style="129"/>
    <col min="4556" max="4556" width="4.5703125" style="129" customWidth="1"/>
    <col min="4557" max="4557" width="1.7109375" style="129" customWidth="1"/>
    <col min="4558" max="4558" width="10.7109375" style="129" customWidth="1"/>
    <col min="4559" max="4559" width="8.28515625" style="129" customWidth="1"/>
    <col min="4560" max="4560" width="10.7109375" style="129" customWidth="1"/>
    <col min="4561" max="4561" width="10.140625" style="129" customWidth="1"/>
    <col min="4562" max="4562" width="10.7109375" style="129" customWidth="1"/>
    <col min="4563" max="4563" width="7.7109375" style="129" customWidth="1"/>
    <col min="4564" max="4564" width="1.7109375" style="129" customWidth="1"/>
    <col min="4565" max="4566" width="9.7109375" style="129" customWidth="1"/>
    <col min="4567" max="4567" width="1.7109375" style="129" customWidth="1"/>
    <col min="4568" max="4568" width="2.28515625" style="129" customWidth="1"/>
    <col min="4569" max="4569" width="33.28515625" style="129" customWidth="1"/>
    <col min="4570" max="4570" width="1.7109375" style="129" customWidth="1"/>
    <col min="4571" max="4571" width="11.7109375" style="129" customWidth="1"/>
    <col min="4572" max="4572" width="7.85546875" style="129" customWidth="1"/>
    <col min="4573" max="4573" width="11.7109375" style="129" customWidth="1"/>
    <col min="4574" max="4574" width="7.85546875" style="129" customWidth="1"/>
    <col min="4575" max="4575" width="11.7109375" style="129" customWidth="1"/>
    <col min="4576" max="4576" width="7.5703125" style="129" customWidth="1"/>
    <col min="4577" max="4577" width="1.7109375" style="129" customWidth="1"/>
    <col min="4578" max="4578" width="9.7109375" style="129" customWidth="1"/>
    <col min="4579" max="4579" width="15" style="129" bestFit="1" customWidth="1"/>
    <col min="4580" max="4592" width="5.7109375" style="129"/>
    <col min="4593" max="4593" width="4.5703125" style="129" customWidth="1"/>
    <col min="4594" max="4594" width="1.7109375" style="129" customWidth="1"/>
    <col min="4595" max="4595" width="2.28515625" style="129" customWidth="1"/>
    <col min="4596" max="4596" width="33.28515625" style="129" customWidth="1"/>
    <col min="4597" max="4597" width="11.140625" style="129" customWidth="1"/>
    <col min="4598" max="4598" width="11.5703125" style="129" customWidth="1"/>
    <col min="4599" max="4599" width="10.7109375" style="129" customWidth="1"/>
    <col min="4600" max="4600" width="10.5703125" style="129" customWidth="1"/>
    <col min="4601" max="4601" width="11.5703125" style="129" customWidth="1"/>
    <col min="4602" max="4602" width="10.7109375" style="129" customWidth="1"/>
    <col min="4603" max="4603" width="12" style="129" customWidth="1"/>
    <col min="4604" max="4604" width="11.5703125" style="129" customWidth="1"/>
    <col min="4605" max="4605" width="10.7109375" style="129" customWidth="1"/>
    <col min="4606" max="4606" width="11.42578125" style="129" customWidth="1"/>
    <col min="4607" max="4607" width="12.140625" style="129" customWidth="1"/>
    <col min="4608" max="4608" width="11.5703125" style="129" customWidth="1"/>
    <col min="4609" max="4609" width="5.7109375" style="129"/>
    <col min="4610" max="4610" width="4.5703125" style="129" customWidth="1"/>
    <col min="4611" max="4611" width="11.140625" style="129" customWidth="1"/>
    <col min="4612" max="4612" width="11.5703125" style="129" customWidth="1"/>
    <col min="4613" max="4613" width="10.7109375" style="129" customWidth="1"/>
    <col min="4614" max="4614" width="10.5703125" style="129" customWidth="1"/>
    <col min="4615" max="4615" width="11.5703125" style="129" customWidth="1"/>
    <col min="4616" max="4616" width="10.7109375" style="129" customWidth="1"/>
    <col min="4617" max="4617" width="12" style="129" customWidth="1"/>
    <col min="4618" max="4618" width="11.5703125" style="129" customWidth="1"/>
    <col min="4619" max="4620" width="10.7109375" style="129" customWidth="1"/>
    <col min="4621" max="4622" width="11.5703125" style="129" customWidth="1"/>
    <col min="4623" max="4624" width="5.7109375" style="129"/>
    <col min="4625" max="4625" width="4.5703125" style="129" customWidth="1"/>
    <col min="4626" max="4626" width="1.7109375" style="129" customWidth="1"/>
    <col min="4627" max="4627" width="2.28515625" style="129" customWidth="1"/>
    <col min="4628" max="4628" width="33.28515625" style="129" customWidth="1"/>
    <col min="4629" max="4629" width="11.140625" style="129" customWidth="1"/>
    <col min="4630" max="4630" width="11.5703125" style="129" customWidth="1"/>
    <col min="4631" max="4631" width="10.7109375" style="129" customWidth="1"/>
    <col min="4632" max="4632" width="10.5703125" style="129" customWidth="1"/>
    <col min="4633" max="4633" width="11.5703125" style="129" customWidth="1"/>
    <col min="4634" max="4634" width="10.7109375" style="129" customWidth="1"/>
    <col min="4635" max="4635" width="12" style="129" customWidth="1"/>
    <col min="4636" max="4636" width="11.5703125" style="129" customWidth="1"/>
    <col min="4637" max="4638" width="10.7109375" style="129" customWidth="1"/>
    <col min="4639" max="4640" width="11.5703125" style="129" customWidth="1"/>
    <col min="4641" max="4641" width="5.7109375" style="129"/>
    <col min="4642" max="4642" width="4.5703125" style="129" customWidth="1"/>
    <col min="4643" max="4654" width="12.7109375" style="129" customWidth="1"/>
    <col min="4655" max="4656" width="5.7109375" style="129"/>
    <col min="4657" max="4657" width="4.5703125" style="129" customWidth="1"/>
    <col min="4658" max="4658" width="1.7109375" style="129" customWidth="1"/>
    <col min="4659" max="4659" width="2.28515625" style="129" customWidth="1"/>
    <col min="4660" max="4660" width="33.28515625" style="129" customWidth="1"/>
    <col min="4661" max="4661" width="11.140625" style="129" customWidth="1"/>
    <col min="4662" max="4662" width="11.5703125" style="129" customWidth="1"/>
    <col min="4663" max="4663" width="10.7109375" style="129" customWidth="1"/>
    <col min="4664" max="4664" width="10.5703125" style="129" customWidth="1"/>
    <col min="4665" max="4665" width="11.5703125" style="129" customWidth="1"/>
    <col min="4666" max="4666" width="10.7109375" style="129" customWidth="1"/>
    <col min="4667" max="4667" width="12" style="129" customWidth="1"/>
    <col min="4668" max="4668" width="11.5703125" style="129" customWidth="1"/>
    <col min="4669" max="4670" width="10.7109375" style="129" customWidth="1"/>
    <col min="4671" max="4672" width="11.5703125" style="129" customWidth="1"/>
    <col min="4673" max="4673" width="5.7109375" style="129"/>
    <col min="4674" max="4674" width="4.5703125" style="129" customWidth="1"/>
    <col min="4675" max="4685" width="12.7109375" style="129" customWidth="1"/>
    <col min="4686" max="4686" width="15.7109375" style="129" bestFit="1" customWidth="1"/>
    <col min="4687" max="4811" width="5.7109375" style="129"/>
    <col min="4812" max="4812" width="4.5703125" style="129" customWidth="1"/>
    <col min="4813" max="4813" width="1.7109375" style="129" customWidth="1"/>
    <col min="4814" max="4814" width="10.7109375" style="129" customWidth="1"/>
    <col min="4815" max="4815" width="8.28515625" style="129" customWidth="1"/>
    <col min="4816" max="4816" width="10.7109375" style="129" customWidth="1"/>
    <col min="4817" max="4817" width="10.140625" style="129" customWidth="1"/>
    <col min="4818" max="4818" width="10.7109375" style="129" customWidth="1"/>
    <col min="4819" max="4819" width="7.7109375" style="129" customWidth="1"/>
    <col min="4820" max="4820" width="1.7109375" style="129" customWidth="1"/>
    <col min="4821" max="4822" width="9.7109375" style="129" customWidth="1"/>
    <col min="4823" max="4823" width="1.7109375" style="129" customWidth="1"/>
    <col min="4824" max="4824" width="2.28515625" style="129" customWidth="1"/>
    <col min="4825" max="4825" width="33.28515625" style="129" customWidth="1"/>
    <col min="4826" max="4826" width="1.7109375" style="129" customWidth="1"/>
    <col min="4827" max="4827" width="11.7109375" style="129" customWidth="1"/>
    <col min="4828" max="4828" width="7.85546875" style="129" customWidth="1"/>
    <col min="4829" max="4829" width="11.7109375" style="129" customWidth="1"/>
    <col min="4830" max="4830" width="7.85546875" style="129" customWidth="1"/>
    <col min="4831" max="4831" width="11.7109375" style="129" customWidth="1"/>
    <col min="4832" max="4832" width="7.5703125" style="129" customWidth="1"/>
    <col min="4833" max="4833" width="1.7109375" style="129" customWidth="1"/>
    <col min="4834" max="4834" width="9.7109375" style="129" customWidth="1"/>
    <col min="4835" max="4835" width="15" style="129" bestFit="1" customWidth="1"/>
    <col min="4836" max="4848" width="5.7109375" style="129"/>
    <col min="4849" max="4849" width="4.5703125" style="129" customWidth="1"/>
    <col min="4850" max="4850" width="1.7109375" style="129" customWidth="1"/>
    <col min="4851" max="4851" width="2.28515625" style="129" customWidth="1"/>
    <col min="4852" max="4852" width="33.28515625" style="129" customWidth="1"/>
    <col min="4853" max="4853" width="11.140625" style="129" customWidth="1"/>
    <col min="4854" max="4854" width="11.5703125" style="129" customWidth="1"/>
    <col min="4855" max="4855" width="10.7109375" style="129" customWidth="1"/>
    <col min="4856" max="4856" width="10.5703125" style="129" customWidth="1"/>
    <col min="4857" max="4857" width="11.5703125" style="129" customWidth="1"/>
    <col min="4858" max="4858" width="10.7109375" style="129" customWidth="1"/>
    <col min="4859" max="4859" width="12" style="129" customWidth="1"/>
    <col min="4860" max="4860" width="11.5703125" style="129" customWidth="1"/>
    <col min="4861" max="4861" width="10.7109375" style="129" customWidth="1"/>
    <col min="4862" max="4862" width="11.42578125" style="129" customWidth="1"/>
    <col min="4863" max="4863" width="12.140625" style="129" customWidth="1"/>
    <col min="4864" max="4864" width="11.5703125" style="129" customWidth="1"/>
    <col min="4865" max="4865" width="5.7109375" style="129"/>
    <col min="4866" max="4866" width="4.5703125" style="129" customWidth="1"/>
    <col min="4867" max="4867" width="11.140625" style="129" customWidth="1"/>
    <col min="4868" max="4868" width="11.5703125" style="129" customWidth="1"/>
    <col min="4869" max="4869" width="10.7109375" style="129" customWidth="1"/>
    <col min="4870" max="4870" width="10.5703125" style="129" customWidth="1"/>
    <col min="4871" max="4871" width="11.5703125" style="129" customWidth="1"/>
    <col min="4872" max="4872" width="10.7109375" style="129" customWidth="1"/>
    <col min="4873" max="4873" width="12" style="129" customWidth="1"/>
    <col min="4874" max="4874" width="11.5703125" style="129" customWidth="1"/>
    <col min="4875" max="4876" width="10.7109375" style="129" customWidth="1"/>
    <col min="4877" max="4878" width="11.5703125" style="129" customWidth="1"/>
    <col min="4879" max="4880" width="5.7109375" style="129"/>
    <col min="4881" max="4881" width="4.5703125" style="129" customWidth="1"/>
    <col min="4882" max="4882" width="1.7109375" style="129" customWidth="1"/>
    <col min="4883" max="4883" width="2.28515625" style="129" customWidth="1"/>
    <col min="4884" max="4884" width="33.28515625" style="129" customWidth="1"/>
    <col min="4885" max="4885" width="11.140625" style="129" customWidth="1"/>
    <col min="4886" max="4886" width="11.5703125" style="129" customWidth="1"/>
    <col min="4887" max="4887" width="10.7109375" style="129" customWidth="1"/>
    <col min="4888" max="4888" width="10.5703125" style="129" customWidth="1"/>
    <col min="4889" max="4889" width="11.5703125" style="129" customWidth="1"/>
    <col min="4890" max="4890" width="10.7109375" style="129" customWidth="1"/>
    <col min="4891" max="4891" width="12" style="129" customWidth="1"/>
    <col min="4892" max="4892" width="11.5703125" style="129" customWidth="1"/>
    <col min="4893" max="4894" width="10.7109375" style="129" customWidth="1"/>
    <col min="4895" max="4896" width="11.5703125" style="129" customWidth="1"/>
    <col min="4897" max="4897" width="5.7109375" style="129"/>
    <col min="4898" max="4898" width="4.5703125" style="129" customWidth="1"/>
    <col min="4899" max="4910" width="12.7109375" style="129" customWidth="1"/>
    <col min="4911" max="4912" width="5.7109375" style="129"/>
    <col min="4913" max="4913" width="4.5703125" style="129" customWidth="1"/>
    <col min="4914" max="4914" width="1.7109375" style="129" customWidth="1"/>
    <col min="4915" max="4915" width="2.28515625" style="129" customWidth="1"/>
    <col min="4916" max="4916" width="33.28515625" style="129" customWidth="1"/>
    <col min="4917" max="4917" width="11.140625" style="129" customWidth="1"/>
    <col min="4918" max="4918" width="11.5703125" style="129" customWidth="1"/>
    <col min="4919" max="4919" width="10.7109375" style="129" customWidth="1"/>
    <col min="4920" max="4920" width="10.5703125" style="129" customWidth="1"/>
    <col min="4921" max="4921" width="11.5703125" style="129" customWidth="1"/>
    <col min="4922" max="4922" width="10.7109375" style="129" customWidth="1"/>
    <col min="4923" max="4923" width="12" style="129" customWidth="1"/>
    <col min="4924" max="4924" width="11.5703125" style="129" customWidth="1"/>
    <col min="4925" max="4926" width="10.7109375" style="129" customWidth="1"/>
    <col min="4927" max="4928" width="11.5703125" style="129" customWidth="1"/>
    <col min="4929" max="4929" width="5.7109375" style="129"/>
    <col min="4930" max="4930" width="4.5703125" style="129" customWidth="1"/>
    <col min="4931" max="4941" width="12.7109375" style="129" customWidth="1"/>
    <col min="4942" max="4942" width="15.7109375" style="129" bestFit="1" customWidth="1"/>
    <col min="4943" max="5067" width="5.7109375" style="129"/>
    <col min="5068" max="5068" width="4.5703125" style="129" customWidth="1"/>
    <col min="5069" max="5069" width="1.7109375" style="129" customWidth="1"/>
    <col min="5070" max="5070" width="10.7109375" style="129" customWidth="1"/>
    <col min="5071" max="5071" width="8.28515625" style="129" customWidth="1"/>
    <col min="5072" max="5072" width="10.7109375" style="129" customWidth="1"/>
    <col min="5073" max="5073" width="10.140625" style="129" customWidth="1"/>
    <col min="5074" max="5074" width="10.7109375" style="129" customWidth="1"/>
    <col min="5075" max="5075" width="7.7109375" style="129" customWidth="1"/>
    <col min="5076" max="5076" width="1.7109375" style="129" customWidth="1"/>
    <col min="5077" max="5078" width="9.7109375" style="129" customWidth="1"/>
    <col min="5079" max="5079" width="1.7109375" style="129" customWidth="1"/>
    <col min="5080" max="5080" width="2.28515625" style="129" customWidth="1"/>
    <col min="5081" max="5081" width="33.28515625" style="129" customWidth="1"/>
    <col min="5082" max="5082" width="1.7109375" style="129" customWidth="1"/>
    <col min="5083" max="5083" width="11.7109375" style="129" customWidth="1"/>
    <col min="5084" max="5084" width="7.85546875" style="129" customWidth="1"/>
    <col min="5085" max="5085" width="11.7109375" style="129" customWidth="1"/>
    <col min="5086" max="5086" width="7.85546875" style="129" customWidth="1"/>
    <col min="5087" max="5087" width="11.7109375" style="129" customWidth="1"/>
    <col min="5088" max="5088" width="7.5703125" style="129" customWidth="1"/>
    <col min="5089" max="5089" width="1.7109375" style="129" customWidth="1"/>
    <col min="5090" max="5090" width="9.7109375" style="129" customWidth="1"/>
    <col min="5091" max="5091" width="15" style="129" bestFit="1" customWidth="1"/>
    <col min="5092" max="5104" width="5.7109375" style="129"/>
    <col min="5105" max="5105" width="4.5703125" style="129" customWidth="1"/>
    <col min="5106" max="5106" width="1.7109375" style="129" customWidth="1"/>
    <col min="5107" max="5107" width="2.28515625" style="129" customWidth="1"/>
    <col min="5108" max="5108" width="33.28515625" style="129" customWidth="1"/>
    <col min="5109" max="5109" width="11.140625" style="129" customWidth="1"/>
    <col min="5110" max="5110" width="11.5703125" style="129" customWidth="1"/>
    <col min="5111" max="5111" width="10.7109375" style="129" customWidth="1"/>
    <col min="5112" max="5112" width="10.5703125" style="129" customWidth="1"/>
    <col min="5113" max="5113" width="11.5703125" style="129" customWidth="1"/>
    <col min="5114" max="5114" width="10.7109375" style="129" customWidth="1"/>
    <col min="5115" max="5115" width="12" style="129" customWidth="1"/>
    <col min="5116" max="5116" width="11.5703125" style="129" customWidth="1"/>
    <col min="5117" max="5117" width="10.7109375" style="129" customWidth="1"/>
    <col min="5118" max="5118" width="11.42578125" style="129" customWidth="1"/>
    <col min="5119" max="5119" width="12.140625" style="129" customWidth="1"/>
    <col min="5120" max="5120" width="11.5703125" style="129" customWidth="1"/>
    <col min="5121" max="5121" width="5.7109375" style="129"/>
    <col min="5122" max="5122" width="4.5703125" style="129" customWidth="1"/>
    <col min="5123" max="5123" width="11.140625" style="129" customWidth="1"/>
    <col min="5124" max="5124" width="11.5703125" style="129" customWidth="1"/>
    <col min="5125" max="5125" width="10.7109375" style="129" customWidth="1"/>
    <col min="5126" max="5126" width="10.5703125" style="129" customWidth="1"/>
    <col min="5127" max="5127" width="11.5703125" style="129" customWidth="1"/>
    <col min="5128" max="5128" width="10.7109375" style="129" customWidth="1"/>
    <col min="5129" max="5129" width="12" style="129" customWidth="1"/>
    <col min="5130" max="5130" width="11.5703125" style="129" customWidth="1"/>
    <col min="5131" max="5132" width="10.7109375" style="129" customWidth="1"/>
    <col min="5133" max="5134" width="11.5703125" style="129" customWidth="1"/>
    <col min="5135" max="5136" width="5.7109375" style="129"/>
    <col min="5137" max="5137" width="4.5703125" style="129" customWidth="1"/>
    <col min="5138" max="5138" width="1.7109375" style="129" customWidth="1"/>
    <col min="5139" max="5139" width="2.28515625" style="129" customWidth="1"/>
    <col min="5140" max="5140" width="33.28515625" style="129" customWidth="1"/>
    <col min="5141" max="5141" width="11.140625" style="129" customWidth="1"/>
    <col min="5142" max="5142" width="11.5703125" style="129" customWidth="1"/>
    <col min="5143" max="5143" width="10.7109375" style="129" customWidth="1"/>
    <col min="5144" max="5144" width="10.5703125" style="129" customWidth="1"/>
    <col min="5145" max="5145" width="11.5703125" style="129" customWidth="1"/>
    <col min="5146" max="5146" width="10.7109375" style="129" customWidth="1"/>
    <col min="5147" max="5147" width="12" style="129" customWidth="1"/>
    <col min="5148" max="5148" width="11.5703125" style="129" customWidth="1"/>
    <col min="5149" max="5150" width="10.7109375" style="129" customWidth="1"/>
    <col min="5151" max="5152" width="11.5703125" style="129" customWidth="1"/>
    <col min="5153" max="5153" width="5.7109375" style="129"/>
    <col min="5154" max="5154" width="4.5703125" style="129" customWidth="1"/>
    <col min="5155" max="5166" width="12.7109375" style="129" customWidth="1"/>
    <col min="5167" max="5168" width="5.7109375" style="129"/>
    <col min="5169" max="5169" width="4.5703125" style="129" customWidth="1"/>
    <col min="5170" max="5170" width="1.7109375" style="129" customWidth="1"/>
    <col min="5171" max="5171" width="2.28515625" style="129" customWidth="1"/>
    <col min="5172" max="5172" width="33.28515625" style="129" customWidth="1"/>
    <col min="5173" max="5173" width="11.140625" style="129" customWidth="1"/>
    <col min="5174" max="5174" width="11.5703125" style="129" customWidth="1"/>
    <col min="5175" max="5175" width="10.7109375" style="129" customWidth="1"/>
    <col min="5176" max="5176" width="10.5703125" style="129" customWidth="1"/>
    <col min="5177" max="5177" width="11.5703125" style="129" customWidth="1"/>
    <col min="5178" max="5178" width="10.7109375" style="129" customWidth="1"/>
    <col min="5179" max="5179" width="12" style="129" customWidth="1"/>
    <col min="5180" max="5180" width="11.5703125" style="129" customWidth="1"/>
    <col min="5181" max="5182" width="10.7109375" style="129" customWidth="1"/>
    <col min="5183" max="5184" width="11.5703125" style="129" customWidth="1"/>
    <col min="5185" max="5185" width="5.7109375" style="129"/>
    <col min="5186" max="5186" width="4.5703125" style="129" customWidth="1"/>
    <col min="5187" max="5197" width="12.7109375" style="129" customWidth="1"/>
    <col min="5198" max="5198" width="15.7109375" style="129" bestFit="1" customWidth="1"/>
    <col min="5199" max="5323" width="5.7109375" style="129"/>
    <col min="5324" max="5324" width="4.5703125" style="129" customWidth="1"/>
    <col min="5325" max="5325" width="1.7109375" style="129" customWidth="1"/>
    <col min="5326" max="5326" width="10.7109375" style="129" customWidth="1"/>
    <col min="5327" max="5327" width="8.28515625" style="129" customWidth="1"/>
    <col min="5328" max="5328" width="10.7109375" style="129" customWidth="1"/>
    <col min="5329" max="5329" width="10.140625" style="129" customWidth="1"/>
    <col min="5330" max="5330" width="10.7109375" style="129" customWidth="1"/>
    <col min="5331" max="5331" width="7.7109375" style="129" customWidth="1"/>
    <col min="5332" max="5332" width="1.7109375" style="129" customWidth="1"/>
    <col min="5333" max="5334" width="9.7109375" style="129" customWidth="1"/>
    <col min="5335" max="5335" width="1.7109375" style="129" customWidth="1"/>
    <col min="5336" max="5336" width="2.28515625" style="129" customWidth="1"/>
    <col min="5337" max="5337" width="33.28515625" style="129" customWidth="1"/>
    <col min="5338" max="5338" width="1.7109375" style="129" customWidth="1"/>
    <col min="5339" max="5339" width="11.7109375" style="129" customWidth="1"/>
    <col min="5340" max="5340" width="7.85546875" style="129" customWidth="1"/>
    <col min="5341" max="5341" width="11.7109375" style="129" customWidth="1"/>
    <col min="5342" max="5342" width="7.85546875" style="129" customWidth="1"/>
    <col min="5343" max="5343" width="11.7109375" style="129" customWidth="1"/>
    <col min="5344" max="5344" width="7.5703125" style="129" customWidth="1"/>
    <col min="5345" max="5345" width="1.7109375" style="129" customWidth="1"/>
    <col min="5346" max="5346" width="9.7109375" style="129" customWidth="1"/>
    <col min="5347" max="5347" width="15" style="129" bestFit="1" customWidth="1"/>
    <col min="5348" max="5360" width="5.7109375" style="129"/>
    <col min="5361" max="5361" width="4.5703125" style="129" customWidth="1"/>
    <col min="5362" max="5362" width="1.7109375" style="129" customWidth="1"/>
    <col min="5363" max="5363" width="2.28515625" style="129" customWidth="1"/>
    <col min="5364" max="5364" width="33.28515625" style="129" customWidth="1"/>
    <col min="5365" max="5365" width="11.140625" style="129" customWidth="1"/>
    <col min="5366" max="5366" width="11.5703125" style="129" customWidth="1"/>
    <col min="5367" max="5367" width="10.7109375" style="129" customWidth="1"/>
    <col min="5368" max="5368" width="10.5703125" style="129" customWidth="1"/>
    <col min="5369" max="5369" width="11.5703125" style="129" customWidth="1"/>
    <col min="5370" max="5370" width="10.7109375" style="129" customWidth="1"/>
    <col min="5371" max="5371" width="12" style="129" customWidth="1"/>
    <col min="5372" max="5372" width="11.5703125" style="129" customWidth="1"/>
    <col min="5373" max="5373" width="10.7109375" style="129" customWidth="1"/>
    <col min="5374" max="5374" width="11.42578125" style="129" customWidth="1"/>
    <col min="5375" max="5375" width="12.140625" style="129" customWidth="1"/>
    <col min="5376" max="5376" width="11.5703125" style="129" customWidth="1"/>
    <col min="5377" max="5377" width="5.7109375" style="129"/>
    <col min="5378" max="5378" width="4.5703125" style="129" customWidth="1"/>
    <col min="5379" max="5379" width="11.140625" style="129" customWidth="1"/>
    <col min="5380" max="5380" width="11.5703125" style="129" customWidth="1"/>
    <col min="5381" max="5381" width="10.7109375" style="129" customWidth="1"/>
    <col min="5382" max="5382" width="10.5703125" style="129" customWidth="1"/>
    <col min="5383" max="5383" width="11.5703125" style="129" customWidth="1"/>
    <col min="5384" max="5384" width="10.7109375" style="129" customWidth="1"/>
    <col min="5385" max="5385" width="12" style="129" customWidth="1"/>
    <col min="5386" max="5386" width="11.5703125" style="129" customWidth="1"/>
    <col min="5387" max="5388" width="10.7109375" style="129" customWidth="1"/>
    <col min="5389" max="5390" width="11.5703125" style="129" customWidth="1"/>
    <col min="5391" max="5392" width="5.7109375" style="129"/>
    <col min="5393" max="5393" width="4.5703125" style="129" customWidth="1"/>
    <col min="5394" max="5394" width="1.7109375" style="129" customWidth="1"/>
    <col min="5395" max="5395" width="2.28515625" style="129" customWidth="1"/>
    <col min="5396" max="5396" width="33.28515625" style="129" customWidth="1"/>
    <col min="5397" max="5397" width="11.140625" style="129" customWidth="1"/>
    <col min="5398" max="5398" width="11.5703125" style="129" customWidth="1"/>
    <col min="5399" max="5399" width="10.7109375" style="129" customWidth="1"/>
    <col min="5400" max="5400" width="10.5703125" style="129" customWidth="1"/>
    <col min="5401" max="5401" width="11.5703125" style="129" customWidth="1"/>
    <col min="5402" max="5402" width="10.7109375" style="129" customWidth="1"/>
    <col min="5403" max="5403" width="12" style="129" customWidth="1"/>
    <col min="5404" max="5404" width="11.5703125" style="129" customWidth="1"/>
    <col min="5405" max="5406" width="10.7109375" style="129" customWidth="1"/>
    <col min="5407" max="5408" width="11.5703125" style="129" customWidth="1"/>
    <col min="5409" max="5409" width="5.7109375" style="129"/>
    <col min="5410" max="5410" width="4.5703125" style="129" customWidth="1"/>
    <col min="5411" max="5422" width="12.7109375" style="129" customWidth="1"/>
    <col min="5423" max="5424" width="5.7109375" style="129"/>
    <col min="5425" max="5425" width="4.5703125" style="129" customWidth="1"/>
    <col min="5426" max="5426" width="1.7109375" style="129" customWidth="1"/>
    <col min="5427" max="5427" width="2.28515625" style="129" customWidth="1"/>
    <col min="5428" max="5428" width="33.28515625" style="129" customWidth="1"/>
    <col min="5429" max="5429" width="11.140625" style="129" customWidth="1"/>
    <col min="5430" max="5430" width="11.5703125" style="129" customWidth="1"/>
    <col min="5431" max="5431" width="10.7109375" style="129" customWidth="1"/>
    <col min="5432" max="5432" width="10.5703125" style="129" customWidth="1"/>
    <col min="5433" max="5433" width="11.5703125" style="129" customWidth="1"/>
    <col min="5434" max="5434" width="10.7109375" style="129" customWidth="1"/>
    <col min="5435" max="5435" width="12" style="129" customWidth="1"/>
    <col min="5436" max="5436" width="11.5703125" style="129" customWidth="1"/>
    <col min="5437" max="5438" width="10.7109375" style="129" customWidth="1"/>
    <col min="5439" max="5440" width="11.5703125" style="129" customWidth="1"/>
    <col min="5441" max="5441" width="5.7109375" style="129"/>
    <col min="5442" max="5442" width="4.5703125" style="129" customWidth="1"/>
    <col min="5443" max="5453" width="12.7109375" style="129" customWidth="1"/>
    <col min="5454" max="5454" width="15.7109375" style="129" bestFit="1" customWidth="1"/>
    <col min="5455" max="5579" width="5.7109375" style="129"/>
    <col min="5580" max="5580" width="4.5703125" style="129" customWidth="1"/>
    <col min="5581" max="5581" width="1.7109375" style="129" customWidth="1"/>
    <col min="5582" max="5582" width="10.7109375" style="129" customWidth="1"/>
    <col min="5583" max="5583" width="8.28515625" style="129" customWidth="1"/>
    <col min="5584" max="5584" width="10.7109375" style="129" customWidth="1"/>
    <col min="5585" max="5585" width="10.140625" style="129" customWidth="1"/>
    <col min="5586" max="5586" width="10.7109375" style="129" customWidth="1"/>
    <col min="5587" max="5587" width="7.7109375" style="129" customWidth="1"/>
    <col min="5588" max="5588" width="1.7109375" style="129" customWidth="1"/>
    <col min="5589" max="5590" width="9.7109375" style="129" customWidth="1"/>
    <col min="5591" max="5591" width="1.7109375" style="129" customWidth="1"/>
    <col min="5592" max="5592" width="2.28515625" style="129" customWidth="1"/>
    <col min="5593" max="5593" width="33.28515625" style="129" customWidth="1"/>
    <col min="5594" max="5594" width="1.7109375" style="129" customWidth="1"/>
    <col min="5595" max="5595" width="11.7109375" style="129" customWidth="1"/>
    <col min="5596" max="5596" width="7.85546875" style="129" customWidth="1"/>
    <col min="5597" max="5597" width="11.7109375" style="129" customWidth="1"/>
    <col min="5598" max="5598" width="7.85546875" style="129" customWidth="1"/>
    <col min="5599" max="5599" width="11.7109375" style="129" customWidth="1"/>
    <col min="5600" max="5600" width="7.5703125" style="129" customWidth="1"/>
    <col min="5601" max="5601" width="1.7109375" style="129" customWidth="1"/>
    <col min="5602" max="5602" width="9.7109375" style="129" customWidth="1"/>
    <col min="5603" max="5603" width="15" style="129" bestFit="1" customWidth="1"/>
    <col min="5604" max="5616" width="5.7109375" style="129"/>
    <col min="5617" max="5617" width="4.5703125" style="129" customWidth="1"/>
    <col min="5618" max="5618" width="1.7109375" style="129" customWidth="1"/>
    <col min="5619" max="5619" width="2.28515625" style="129" customWidth="1"/>
    <col min="5620" max="5620" width="33.28515625" style="129" customWidth="1"/>
    <col min="5621" max="5621" width="11.140625" style="129" customWidth="1"/>
    <col min="5622" max="5622" width="11.5703125" style="129" customWidth="1"/>
    <col min="5623" max="5623" width="10.7109375" style="129" customWidth="1"/>
    <col min="5624" max="5624" width="10.5703125" style="129" customWidth="1"/>
    <col min="5625" max="5625" width="11.5703125" style="129" customWidth="1"/>
    <col min="5626" max="5626" width="10.7109375" style="129" customWidth="1"/>
    <col min="5627" max="5627" width="12" style="129" customWidth="1"/>
    <col min="5628" max="5628" width="11.5703125" style="129" customWidth="1"/>
    <col min="5629" max="5629" width="10.7109375" style="129" customWidth="1"/>
    <col min="5630" max="5630" width="11.42578125" style="129" customWidth="1"/>
    <col min="5631" max="5631" width="12.140625" style="129" customWidth="1"/>
    <col min="5632" max="5632" width="11.5703125" style="129" customWidth="1"/>
    <col min="5633" max="5633" width="5.7109375" style="129"/>
    <col min="5634" max="5634" width="4.5703125" style="129" customWidth="1"/>
    <col min="5635" max="5635" width="11.140625" style="129" customWidth="1"/>
    <col min="5636" max="5636" width="11.5703125" style="129" customWidth="1"/>
    <col min="5637" max="5637" width="10.7109375" style="129" customWidth="1"/>
    <col min="5638" max="5638" width="10.5703125" style="129" customWidth="1"/>
    <col min="5639" max="5639" width="11.5703125" style="129" customWidth="1"/>
    <col min="5640" max="5640" width="10.7109375" style="129" customWidth="1"/>
    <col min="5641" max="5641" width="12" style="129" customWidth="1"/>
    <col min="5642" max="5642" width="11.5703125" style="129" customWidth="1"/>
    <col min="5643" max="5644" width="10.7109375" style="129" customWidth="1"/>
    <col min="5645" max="5646" width="11.5703125" style="129" customWidth="1"/>
    <col min="5647" max="5648" width="5.7109375" style="129"/>
    <col min="5649" max="5649" width="4.5703125" style="129" customWidth="1"/>
    <col min="5650" max="5650" width="1.7109375" style="129" customWidth="1"/>
    <col min="5651" max="5651" width="2.28515625" style="129" customWidth="1"/>
    <col min="5652" max="5652" width="33.28515625" style="129" customWidth="1"/>
    <col min="5653" max="5653" width="11.140625" style="129" customWidth="1"/>
    <col min="5654" max="5654" width="11.5703125" style="129" customWidth="1"/>
    <col min="5655" max="5655" width="10.7109375" style="129" customWidth="1"/>
    <col min="5656" max="5656" width="10.5703125" style="129" customWidth="1"/>
    <col min="5657" max="5657" width="11.5703125" style="129" customWidth="1"/>
    <col min="5658" max="5658" width="10.7109375" style="129" customWidth="1"/>
    <col min="5659" max="5659" width="12" style="129" customWidth="1"/>
    <col min="5660" max="5660" width="11.5703125" style="129" customWidth="1"/>
    <col min="5661" max="5662" width="10.7109375" style="129" customWidth="1"/>
    <col min="5663" max="5664" width="11.5703125" style="129" customWidth="1"/>
    <col min="5665" max="5665" width="5.7109375" style="129"/>
    <col min="5666" max="5666" width="4.5703125" style="129" customWidth="1"/>
    <col min="5667" max="5678" width="12.7109375" style="129" customWidth="1"/>
    <col min="5679" max="5680" width="5.7109375" style="129"/>
    <col min="5681" max="5681" width="4.5703125" style="129" customWidth="1"/>
    <col min="5682" max="5682" width="1.7109375" style="129" customWidth="1"/>
    <col min="5683" max="5683" width="2.28515625" style="129" customWidth="1"/>
    <col min="5684" max="5684" width="33.28515625" style="129" customWidth="1"/>
    <col min="5685" max="5685" width="11.140625" style="129" customWidth="1"/>
    <col min="5686" max="5686" width="11.5703125" style="129" customWidth="1"/>
    <col min="5687" max="5687" width="10.7109375" style="129" customWidth="1"/>
    <col min="5688" max="5688" width="10.5703125" style="129" customWidth="1"/>
    <col min="5689" max="5689" width="11.5703125" style="129" customWidth="1"/>
    <col min="5690" max="5690" width="10.7109375" style="129" customWidth="1"/>
    <col min="5691" max="5691" width="12" style="129" customWidth="1"/>
    <col min="5692" max="5692" width="11.5703125" style="129" customWidth="1"/>
    <col min="5693" max="5694" width="10.7109375" style="129" customWidth="1"/>
    <col min="5695" max="5696" width="11.5703125" style="129" customWidth="1"/>
    <col min="5697" max="5697" width="5.7109375" style="129"/>
    <col min="5698" max="5698" width="4.5703125" style="129" customWidth="1"/>
    <col min="5699" max="5709" width="12.7109375" style="129" customWidth="1"/>
    <col min="5710" max="5710" width="15.7109375" style="129" bestFit="1" customWidth="1"/>
    <col min="5711" max="5835" width="5.7109375" style="129"/>
    <col min="5836" max="5836" width="4.5703125" style="129" customWidth="1"/>
    <col min="5837" max="5837" width="1.7109375" style="129" customWidth="1"/>
    <col min="5838" max="5838" width="10.7109375" style="129" customWidth="1"/>
    <col min="5839" max="5839" width="8.28515625" style="129" customWidth="1"/>
    <col min="5840" max="5840" width="10.7109375" style="129" customWidth="1"/>
    <col min="5841" max="5841" width="10.140625" style="129" customWidth="1"/>
    <col min="5842" max="5842" width="10.7109375" style="129" customWidth="1"/>
    <col min="5843" max="5843" width="7.7109375" style="129" customWidth="1"/>
    <col min="5844" max="5844" width="1.7109375" style="129" customWidth="1"/>
    <col min="5845" max="5846" width="9.7109375" style="129" customWidth="1"/>
    <col min="5847" max="5847" width="1.7109375" style="129" customWidth="1"/>
    <col min="5848" max="5848" width="2.28515625" style="129" customWidth="1"/>
    <col min="5849" max="5849" width="33.28515625" style="129" customWidth="1"/>
    <col min="5850" max="5850" width="1.7109375" style="129" customWidth="1"/>
    <col min="5851" max="5851" width="11.7109375" style="129" customWidth="1"/>
    <col min="5852" max="5852" width="7.85546875" style="129" customWidth="1"/>
    <col min="5853" max="5853" width="11.7109375" style="129" customWidth="1"/>
    <col min="5854" max="5854" width="7.85546875" style="129" customWidth="1"/>
    <col min="5855" max="5855" width="11.7109375" style="129" customWidth="1"/>
    <col min="5856" max="5856" width="7.5703125" style="129" customWidth="1"/>
    <col min="5857" max="5857" width="1.7109375" style="129" customWidth="1"/>
    <col min="5858" max="5858" width="9.7109375" style="129" customWidth="1"/>
    <col min="5859" max="5859" width="15" style="129" bestFit="1" customWidth="1"/>
    <col min="5860" max="5872" width="5.7109375" style="129"/>
    <col min="5873" max="5873" width="4.5703125" style="129" customWidth="1"/>
    <col min="5874" max="5874" width="1.7109375" style="129" customWidth="1"/>
    <col min="5875" max="5875" width="2.28515625" style="129" customWidth="1"/>
    <col min="5876" max="5876" width="33.28515625" style="129" customWidth="1"/>
    <col min="5877" max="5877" width="11.140625" style="129" customWidth="1"/>
    <col min="5878" max="5878" width="11.5703125" style="129" customWidth="1"/>
    <col min="5879" max="5879" width="10.7109375" style="129" customWidth="1"/>
    <col min="5880" max="5880" width="10.5703125" style="129" customWidth="1"/>
    <col min="5881" max="5881" width="11.5703125" style="129" customWidth="1"/>
    <col min="5882" max="5882" width="10.7109375" style="129" customWidth="1"/>
    <col min="5883" max="5883" width="12" style="129" customWidth="1"/>
    <col min="5884" max="5884" width="11.5703125" style="129" customWidth="1"/>
    <col min="5885" max="5885" width="10.7109375" style="129" customWidth="1"/>
    <col min="5886" max="5886" width="11.42578125" style="129" customWidth="1"/>
    <col min="5887" max="5887" width="12.140625" style="129" customWidth="1"/>
    <col min="5888" max="5888" width="11.5703125" style="129" customWidth="1"/>
    <col min="5889" max="5889" width="5.7109375" style="129"/>
    <col min="5890" max="5890" width="4.5703125" style="129" customWidth="1"/>
    <col min="5891" max="5891" width="11.140625" style="129" customWidth="1"/>
    <col min="5892" max="5892" width="11.5703125" style="129" customWidth="1"/>
    <col min="5893" max="5893" width="10.7109375" style="129" customWidth="1"/>
    <col min="5894" max="5894" width="10.5703125" style="129" customWidth="1"/>
    <col min="5895" max="5895" width="11.5703125" style="129" customWidth="1"/>
    <col min="5896" max="5896" width="10.7109375" style="129" customWidth="1"/>
    <col min="5897" max="5897" width="12" style="129" customWidth="1"/>
    <col min="5898" max="5898" width="11.5703125" style="129" customWidth="1"/>
    <col min="5899" max="5900" width="10.7109375" style="129" customWidth="1"/>
    <col min="5901" max="5902" width="11.5703125" style="129" customWidth="1"/>
    <col min="5903" max="5904" width="5.7109375" style="129"/>
    <col min="5905" max="5905" width="4.5703125" style="129" customWidth="1"/>
    <col min="5906" max="5906" width="1.7109375" style="129" customWidth="1"/>
    <col min="5907" max="5907" width="2.28515625" style="129" customWidth="1"/>
    <col min="5908" max="5908" width="33.28515625" style="129" customWidth="1"/>
    <col min="5909" max="5909" width="11.140625" style="129" customWidth="1"/>
    <col min="5910" max="5910" width="11.5703125" style="129" customWidth="1"/>
    <col min="5911" max="5911" width="10.7109375" style="129" customWidth="1"/>
    <col min="5912" max="5912" width="10.5703125" style="129" customWidth="1"/>
    <col min="5913" max="5913" width="11.5703125" style="129" customWidth="1"/>
    <col min="5914" max="5914" width="10.7109375" style="129" customWidth="1"/>
    <col min="5915" max="5915" width="12" style="129" customWidth="1"/>
    <col min="5916" max="5916" width="11.5703125" style="129" customWidth="1"/>
    <col min="5917" max="5918" width="10.7109375" style="129" customWidth="1"/>
    <col min="5919" max="5920" width="11.5703125" style="129" customWidth="1"/>
    <col min="5921" max="5921" width="5.7109375" style="129"/>
    <col min="5922" max="5922" width="4.5703125" style="129" customWidth="1"/>
    <col min="5923" max="5934" width="12.7109375" style="129" customWidth="1"/>
    <col min="5935" max="5936" width="5.7109375" style="129"/>
    <col min="5937" max="5937" width="4.5703125" style="129" customWidth="1"/>
    <col min="5938" max="5938" width="1.7109375" style="129" customWidth="1"/>
    <col min="5939" max="5939" width="2.28515625" style="129" customWidth="1"/>
    <col min="5940" max="5940" width="33.28515625" style="129" customWidth="1"/>
    <col min="5941" max="5941" width="11.140625" style="129" customWidth="1"/>
    <col min="5942" max="5942" width="11.5703125" style="129" customWidth="1"/>
    <col min="5943" max="5943" width="10.7109375" style="129" customWidth="1"/>
    <col min="5944" max="5944" width="10.5703125" style="129" customWidth="1"/>
    <col min="5945" max="5945" width="11.5703125" style="129" customWidth="1"/>
    <col min="5946" max="5946" width="10.7109375" style="129" customWidth="1"/>
    <col min="5947" max="5947" width="12" style="129" customWidth="1"/>
    <col min="5948" max="5948" width="11.5703125" style="129" customWidth="1"/>
    <col min="5949" max="5950" width="10.7109375" style="129" customWidth="1"/>
    <col min="5951" max="5952" width="11.5703125" style="129" customWidth="1"/>
    <col min="5953" max="5953" width="5.7109375" style="129"/>
    <col min="5954" max="5954" width="4.5703125" style="129" customWidth="1"/>
    <col min="5955" max="5965" width="12.7109375" style="129" customWidth="1"/>
    <col min="5966" max="5966" width="15.7109375" style="129" bestFit="1" customWidth="1"/>
    <col min="5967" max="6091" width="5.7109375" style="129"/>
    <col min="6092" max="6092" width="4.5703125" style="129" customWidth="1"/>
    <col min="6093" max="6093" width="1.7109375" style="129" customWidth="1"/>
    <col min="6094" max="6094" width="10.7109375" style="129" customWidth="1"/>
    <col min="6095" max="6095" width="8.28515625" style="129" customWidth="1"/>
    <col min="6096" max="6096" width="10.7109375" style="129" customWidth="1"/>
    <col min="6097" max="6097" width="10.140625" style="129" customWidth="1"/>
    <col min="6098" max="6098" width="10.7109375" style="129" customWidth="1"/>
    <col min="6099" max="6099" width="7.7109375" style="129" customWidth="1"/>
    <col min="6100" max="6100" width="1.7109375" style="129" customWidth="1"/>
    <col min="6101" max="6102" width="9.7109375" style="129" customWidth="1"/>
    <col min="6103" max="6103" width="1.7109375" style="129" customWidth="1"/>
    <col min="6104" max="6104" width="2.28515625" style="129" customWidth="1"/>
    <col min="6105" max="6105" width="33.28515625" style="129" customWidth="1"/>
    <col min="6106" max="6106" width="1.7109375" style="129" customWidth="1"/>
    <col min="6107" max="6107" width="11.7109375" style="129" customWidth="1"/>
    <col min="6108" max="6108" width="7.85546875" style="129" customWidth="1"/>
    <col min="6109" max="6109" width="11.7109375" style="129" customWidth="1"/>
    <col min="6110" max="6110" width="7.85546875" style="129" customWidth="1"/>
    <col min="6111" max="6111" width="11.7109375" style="129" customWidth="1"/>
    <col min="6112" max="6112" width="7.5703125" style="129" customWidth="1"/>
    <col min="6113" max="6113" width="1.7109375" style="129" customWidth="1"/>
    <col min="6114" max="6114" width="9.7109375" style="129" customWidth="1"/>
    <col min="6115" max="6115" width="15" style="129" bestFit="1" customWidth="1"/>
    <col min="6116" max="6128" width="5.7109375" style="129"/>
    <col min="6129" max="6129" width="4.5703125" style="129" customWidth="1"/>
    <col min="6130" max="6130" width="1.7109375" style="129" customWidth="1"/>
    <col min="6131" max="6131" width="2.28515625" style="129" customWidth="1"/>
    <col min="6132" max="6132" width="33.28515625" style="129" customWidth="1"/>
    <col min="6133" max="6133" width="11.140625" style="129" customWidth="1"/>
    <col min="6134" max="6134" width="11.5703125" style="129" customWidth="1"/>
    <col min="6135" max="6135" width="10.7109375" style="129" customWidth="1"/>
    <col min="6136" max="6136" width="10.5703125" style="129" customWidth="1"/>
    <col min="6137" max="6137" width="11.5703125" style="129" customWidth="1"/>
    <col min="6138" max="6138" width="10.7109375" style="129" customWidth="1"/>
    <col min="6139" max="6139" width="12" style="129" customWidth="1"/>
    <col min="6140" max="6140" width="11.5703125" style="129" customWidth="1"/>
    <col min="6141" max="6141" width="10.7109375" style="129" customWidth="1"/>
    <col min="6142" max="6142" width="11.42578125" style="129" customWidth="1"/>
    <col min="6143" max="6143" width="12.140625" style="129" customWidth="1"/>
    <col min="6144" max="6144" width="11.5703125" style="129" customWidth="1"/>
    <col min="6145" max="6145" width="5.7109375" style="129"/>
    <col min="6146" max="6146" width="4.5703125" style="129" customWidth="1"/>
    <col min="6147" max="6147" width="11.140625" style="129" customWidth="1"/>
    <col min="6148" max="6148" width="11.5703125" style="129" customWidth="1"/>
    <col min="6149" max="6149" width="10.7109375" style="129" customWidth="1"/>
    <col min="6150" max="6150" width="10.5703125" style="129" customWidth="1"/>
    <col min="6151" max="6151" width="11.5703125" style="129" customWidth="1"/>
    <col min="6152" max="6152" width="10.7109375" style="129" customWidth="1"/>
    <col min="6153" max="6153" width="12" style="129" customWidth="1"/>
    <col min="6154" max="6154" width="11.5703125" style="129" customWidth="1"/>
    <col min="6155" max="6156" width="10.7109375" style="129" customWidth="1"/>
    <col min="6157" max="6158" width="11.5703125" style="129" customWidth="1"/>
    <col min="6159" max="6160" width="5.7109375" style="129"/>
    <col min="6161" max="6161" width="4.5703125" style="129" customWidth="1"/>
    <col min="6162" max="6162" width="1.7109375" style="129" customWidth="1"/>
    <col min="6163" max="6163" width="2.28515625" style="129" customWidth="1"/>
    <col min="6164" max="6164" width="33.28515625" style="129" customWidth="1"/>
    <col min="6165" max="6165" width="11.140625" style="129" customWidth="1"/>
    <col min="6166" max="6166" width="11.5703125" style="129" customWidth="1"/>
    <col min="6167" max="6167" width="10.7109375" style="129" customWidth="1"/>
    <col min="6168" max="6168" width="10.5703125" style="129" customWidth="1"/>
    <col min="6169" max="6169" width="11.5703125" style="129" customWidth="1"/>
    <col min="6170" max="6170" width="10.7109375" style="129" customWidth="1"/>
    <col min="6171" max="6171" width="12" style="129" customWidth="1"/>
    <col min="6172" max="6172" width="11.5703125" style="129" customWidth="1"/>
    <col min="6173" max="6174" width="10.7109375" style="129" customWidth="1"/>
    <col min="6175" max="6176" width="11.5703125" style="129" customWidth="1"/>
    <col min="6177" max="6177" width="5.7109375" style="129"/>
    <col min="6178" max="6178" width="4.5703125" style="129" customWidth="1"/>
    <col min="6179" max="6190" width="12.7109375" style="129" customWidth="1"/>
    <col min="6191" max="6192" width="5.7109375" style="129"/>
    <col min="6193" max="6193" width="4.5703125" style="129" customWidth="1"/>
    <col min="6194" max="6194" width="1.7109375" style="129" customWidth="1"/>
    <col min="6195" max="6195" width="2.28515625" style="129" customWidth="1"/>
    <col min="6196" max="6196" width="33.28515625" style="129" customWidth="1"/>
    <col min="6197" max="6197" width="11.140625" style="129" customWidth="1"/>
    <col min="6198" max="6198" width="11.5703125" style="129" customWidth="1"/>
    <col min="6199" max="6199" width="10.7109375" style="129" customWidth="1"/>
    <col min="6200" max="6200" width="10.5703125" style="129" customWidth="1"/>
    <col min="6201" max="6201" width="11.5703125" style="129" customWidth="1"/>
    <col min="6202" max="6202" width="10.7109375" style="129" customWidth="1"/>
    <col min="6203" max="6203" width="12" style="129" customWidth="1"/>
    <col min="6204" max="6204" width="11.5703125" style="129" customWidth="1"/>
    <col min="6205" max="6206" width="10.7109375" style="129" customWidth="1"/>
    <col min="6207" max="6208" width="11.5703125" style="129" customWidth="1"/>
    <col min="6209" max="6209" width="5.7109375" style="129"/>
    <col min="6210" max="6210" width="4.5703125" style="129" customWidth="1"/>
    <col min="6211" max="6221" width="12.7109375" style="129" customWidth="1"/>
    <col min="6222" max="6222" width="15.7109375" style="129" bestFit="1" customWidth="1"/>
    <col min="6223" max="6347" width="5.7109375" style="129"/>
    <col min="6348" max="6348" width="4.5703125" style="129" customWidth="1"/>
    <col min="6349" max="6349" width="1.7109375" style="129" customWidth="1"/>
    <col min="6350" max="6350" width="10.7109375" style="129" customWidth="1"/>
    <col min="6351" max="6351" width="8.28515625" style="129" customWidth="1"/>
    <col min="6352" max="6352" width="10.7109375" style="129" customWidth="1"/>
    <col min="6353" max="6353" width="10.140625" style="129" customWidth="1"/>
    <col min="6354" max="6354" width="10.7109375" style="129" customWidth="1"/>
    <col min="6355" max="6355" width="7.7109375" style="129" customWidth="1"/>
    <col min="6356" max="6356" width="1.7109375" style="129" customWidth="1"/>
    <col min="6357" max="6358" width="9.7109375" style="129" customWidth="1"/>
    <col min="6359" max="6359" width="1.7109375" style="129" customWidth="1"/>
    <col min="6360" max="6360" width="2.28515625" style="129" customWidth="1"/>
    <col min="6361" max="6361" width="33.28515625" style="129" customWidth="1"/>
    <col min="6362" max="6362" width="1.7109375" style="129" customWidth="1"/>
    <col min="6363" max="6363" width="11.7109375" style="129" customWidth="1"/>
    <col min="6364" max="6364" width="7.85546875" style="129" customWidth="1"/>
    <col min="6365" max="6365" width="11.7109375" style="129" customWidth="1"/>
    <col min="6366" max="6366" width="7.85546875" style="129" customWidth="1"/>
    <col min="6367" max="6367" width="11.7109375" style="129" customWidth="1"/>
    <col min="6368" max="6368" width="7.5703125" style="129" customWidth="1"/>
    <col min="6369" max="6369" width="1.7109375" style="129" customWidth="1"/>
    <col min="6370" max="6370" width="9.7109375" style="129" customWidth="1"/>
    <col min="6371" max="6371" width="15" style="129" bestFit="1" customWidth="1"/>
    <col min="6372" max="6384" width="5.7109375" style="129"/>
    <col min="6385" max="6385" width="4.5703125" style="129" customWidth="1"/>
    <col min="6386" max="6386" width="1.7109375" style="129" customWidth="1"/>
    <col min="6387" max="6387" width="2.28515625" style="129" customWidth="1"/>
    <col min="6388" max="6388" width="33.28515625" style="129" customWidth="1"/>
    <col min="6389" max="6389" width="11.140625" style="129" customWidth="1"/>
    <col min="6390" max="6390" width="11.5703125" style="129" customWidth="1"/>
    <col min="6391" max="6391" width="10.7109375" style="129" customWidth="1"/>
    <col min="6392" max="6392" width="10.5703125" style="129" customWidth="1"/>
    <col min="6393" max="6393" width="11.5703125" style="129" customWidth="1"/>
    <col min="6394" max="6394" width="10.7109375" style="129" customWidth="1"/>
    <col min="6395" max="6395" width="12" style="129" customWidth="1"/>
    <col min="6396" max="6396" width="11.5703125" style="129" customWidth="1"/>
    <col min="6397" max="6397" width="10.7109375" style="129" customWidth="1"/>
    <col min="6398" max="6398" width="11.42578125" style="129" customWidth="1"/>
    <col min="6399" max="6399" width="12.140625" style="129" customWidth="1"/>
    <col min="6400" max="6400" width="11.5703125" style="129" customWidth="1"/>
    <col min="6401" max="6401" width="5.7109375" style="129"/>
    <col min="6402" max="6402" width="4.5703125" style="129" customWidth="1"/>
    <col min="6403" max="6403" width="11.140625" style="129" customWidth="1"/>
    <col min="6404" max="6404" width="11.5703125" style="129" customWidth="1"/>
    <col min="6405" max="6405" width="10.7109375" style="129" customWidth="1"/>
    <col min="6406" max="6406" width="10.5703125" style="129" customWidth="1"/>
    <col min="6407" max="6407" width="11.5703125" style="129" customWidth="1"/>
    <col min="6408" max="6408" width="10.7109375" style="129" customWidth="1"/>
    <col min="6409" max="6409" width="12" style="129" customWidth="1"/>
    <col min="6410" max="6410" width="11.5703125" style="129" customWidth="1"/>
    <col min="6411" max="6412" width="10.7109375" style="129" customWidth="1"/>
    <col min="6413" max="6414" width="11.5703125" style="129" customWidth="1"/>
    <col min="6415" max="6416" width="5.7109375" style="129"/>
    <col min="6417" max="6417" width="4.5703125" style="129" customWidth="1"/>
    <col min="6418" max="6418" width="1.7109375" style="129" customWidth="1"/>
    <col min="6419" max="6419" width="2.28515625" style="129" customWidth="1"/>
    <col min="6420" max="6420" width="33.28515625" style="129" customWidth="1"/>
    <col min="6421" max="6421" width="11.140625" style="129" customWidth="1"/>
    <col min="6422" max="6422" width="11.5703125" style="129" customWidth="1"/>
    <col min="6423" max="6423" width="10.7109375" style="129" customWidth="1"/>
    <col min="6424" max="6424" width="10.5703125" style="129" customWidth="1"/>
    <col min="6425" max="6425" width="11.5703125" style="129" customWidth="1"/>
    <col min="6426" max="6426" width="10.7109375" style="129" customWidth="1"/>
    <col min="6427" max="6427" width="12" style="129" customWidth="1"/>
    <col min="6428" max="6428" width="11.5703125" style="129" customWidth="1"/>
    <col min="6429" max="6430" width="10.7109375" style="129" customWidth="1"/>
    <col min="6431" max="6432" width="11.5703125" style="129" customWidth="1"/>
    <col min="6433" max="6433" width="5.7109375" style="129"/>
    <col min="6434" max="6434" width="4.5703125" style="129" customWidth="1"/>
    <col min="6435" max="6446" width="12.7109375" style="129" customWidth="1"/>
    <col min="6447" max="6448" width="5.7109375" style="129"/>
    <col min="6449" max="6449" width="4.5703125" style="129" customWidth="1"/>
    <col min="6450" max="6450" width="1.7109375" style="129" customWidth="1"/>
    <col min="6451" max="6451" width="2.28515625" style="129" customWidth="1"/>
    <col min="6452" max="6452" width="33.28515625" style="129" customWidth="1"/>
    <col min="6453" max="6453" width="11.140625" style="129" customWidth="1"/>
    <col min="6454" max="6454" width="11.5703125" style="129" customWidth="1"/>
    <col min="6455" max="6455" width="10.7109375" style="129" customWidth="1"/>
    <col min="6456" max="6456" width="10.5703125" style="129" customWidth="1"/>
    <col min="6457" max="6457" width="11.5703125" style="129" customWidth="1"/>
    <col min="6458" max="6458" width="10.7109375" style="129" customWidth="1"/>
    <col min="6459" max="6459" width="12" style="129" customWidth="1"/>
    <col min="6460" max="6460" width="11.5703125" style="129" customWidth="1"/>
    <col min="6461" max="6462" width="10.7109375" style="129" customWidth="1"/>
    <col min="6463" max="6464" width="11.5703125" style="129" customWidth="1"/>
    <col min="6465" max="6465" width="5.7109375" style="129"/>
    <col min="6466" max="6466" width="4.5703125" style="129" customWidth="1"/>
    <col min="6467" max="6477" width="12.7109375" style="129" customWidth="1"/>
    <col min="6478" max="6478" width="15.7109375" style="129" bestFit="1" customWidth="1"/>
    <col min="6479" max="6603" width="5.7109375" style="129"/>
    <col min="6604" max="6604" width="4.5703125" style="129" customWidth="1"/>
    <col min="6605" max="6605" width="1.7109375" style="129" customWidth="1"/>
    <col min="6606" max="6606" width="10.7109375" style="129" customWidth="1"/>
    <col min="6607" max="6607" width="8.28515625" style="129" customWidth="1"/>
    <col min="6608" max="6608" width="10.7109375" style="129" customWidth="1"/>
    <col min="6609" max="6609" width="10.140625" style="129" customWidth="1"/>
    <col min="6610" max="6610" width="10.7109375" style="129" customWidth="1"/>
    <col min="6611" max="6611" width="7.7109375" style="129" customWidth="1"/>
    <col min="6612" max="6612" width="1.7109375" style="129" customWidth="1"/>
    <col min="6613" max="6614" width="9.7109375" style="129" customWidth="1"/>
    <col min="6615" max="6615" width="1.7109375" style="129" customWidth="1"/>
    <col min="6616" max="6616" width="2.28515625" style="129" customWidth="1"/>
    <col min="6617" max="6617" width="33.28515625" style="129" customWidth="1"/>
    <col min="6618" max="6618" width="1.7109375" style="129" customWidth="1"/>
    <col min="6619" max="6619" width="11.7109375" style="129" customWidth="1"/>
    <col min="6620" max="6620" width="7.85546875" style="129" customWidth="1"/>
    <col min="6621" max="6621" width="11.7109375" style="129" customWidth="1"/>
    <col min="6622" max="6622" width="7.85546875" style="129" customWidth="1"/>
    <col min="6623" max="6623" width="11.7109375" style="129" customWidth="1"/>
    <col min="6624" max="6624" width="7.5703125" style="129" customWidth="1"/>
    <col min="6625" max="6625" width="1.7109375" style="129" customWidth="1"/>
    <col min="6626" max="6626" width="9.7109375" style="129" customWidth="1"/>
    <col min="6627" max="6627" width="15" style="129" bestFit="1" customWidth="1"/>
    <col min="6628" max="6640" width="5.7109375" style="129"/>
    <col min="6641" max="6641" width="4.5703125" style="129" customWidth="1"/>
    <col min="6642" max="6642" width="1.7109375" style="129" customWidth="1"/>
    <col min="6643" max="6643" width="2.28515625" style="129" customWidth="1"/>
    <col min="6644" max="6644" width="33.28515625" style="129" customWidth="1"/>
    <col min="6645" max="6645" width="11.140625" style="129" customWidth="1"/>
    <col min="6646" max="6646" width="11.5703125" style="129" customWidth="1"/>
    <col min="6647" max="6647" width="10.7109375" style="129" customWidth="1"/>
    <col min="6648" max="6648" width="10.5703125" style="129" customWidth="1"/>
    <col min="6649" max="6649" width="11.5703125" style="129" customWidth="1"/>
    <col min="6650" max="6650" width="10.7109375" style="129" customWidth="1"/>
    <col min="6651" max="6651" width="12" style="129" customWidth="1"/>
    <col min="6652" max="6652" width="11.5703125" style="129" customWidth="1"/>
    <col min="6653" max="6653" width="10.7109375" style="129" customWidth="1"/>
    <col min="6654" max="6654" width="11.42578125" style="129" customWidth="1"/>
    <col min="6655" max="6655" width="12.140625" style="129" customWidth="1"/>
    <col min="6656" max="6656" width="11.5703125" style="129" customWidth="1"/>
    <col min="6657" max="6657" width="5.7109375" style="129"/>
    <col min="6658" max="6658" width="4.5703125" style="129" customWidth="1"/>
    <col min="6659" max="6659" width="11.140625" style="129" customWidth="1"/>
    <col min="6660" max="6660" width="11.5703125" style="129" customWidth="1"/>
    <col min="6661" max="6661" width="10.7109375" style="129" customWidth="1"/>
    <col min="6662" max="6662" width="10.5703125" style="129" customWidth="1"/>
    <col min="6663" max="6663" width="11.5703125" style="129" customWidth="1"/>
    <col min="6664" max="6664" width="10.7109375" style="129" customWidth="1"/>
    <col min="6665" max="6665" width="12" style="129" customWidth="1"/>
    <col min="6666" max="6666" width="11.5703125" style="129" customWidth="1"/>
    <col min="6667" max="6668" width="10.7109375" style="129" customWidth="1"/>
    <col min="6669" max="6670" width="11.5703125" style="129" customWidth="1"/>
    <col min="6671" max="6672" width="5.7109375" style="129"/>
    <col min="6673" max="6673" width="4.5703125" style="129" customWidth="1"/>
    <col min="6674" max="6674" width="1.7109375" style="129" customWidth="1"/>
    <col min="6675" max="6675" width="2.28515625" style="129" customWidth="1"/>
    <col min="6676" max="6676" width="33.28515625" style="129" customWidth="1"/>
    <col min="6677" max="6677" width="11.140625" style="129" customWidth="1"/>
    <col min="6678" max="6678" width="11.5703125" style="129" customWidth="1"/>
    <col min="6679" max="6679" width="10.7109375" style="129" customWidth="1"/>
    <col min="6680" max="6680" width="10.5703125" style="129" customWidth="1"/>
    <col min="6681" max="6681" width="11.5703125" style="129" customWidth="1"/>
    <col min="6682" max="6682" width="10.7109375" style="129" customWidth="1"/>
    <col min="6683" max="6683" width="12" style="129" customWidth="1"/>
    <col min="6684" max="6684" width="11.5703125" style="129" customWidth="1"/>
    <col min="6685" max="6686" width="10.7109375" style="129" customWidth="1"/>
    <col min="6687" max="6688" width="11.5703125" style="129" customWidth="1"/>
    <col min="6689" max="6689" width="5.7109375" style="129"/>
    <col min="6690" max="6690" width="4.5703125" style="129" customWidth="1"/>
    <col min="6691" max="6702" width="12.7109375" style="129" customWidth="1"/>
    <col min="6703" max="6704" width="5.7109375" style="129"/>
    <col min="6705" max="6705" width="4.5703125" style="129" customWidth="1"/>
    <col min="6706" max="6706" width="1.7109375" style="129" customWidth="1"/>
    <col min="6707" max="6707" width="2.28515625" style="129" customWidth="1"/>
    <col min="6708" max="6708" width="33.28515625" style="129" customWidth="1"/>
    <col min="6709" max="6709" width="11.140625" style="129" customWidth="1"/>
    <col min="6710" max="6710" width="11.5703125" style="129" customWidth="1"/>
    <col min="6711" max="6711" width="10.7109375" style="129" customWidth="1"/>
    <col min="6712" max="6712" width="10.5703125" style="129" customWidth="1"/>
    <col min="6713" max="6713" width="11.5703125" style="129" customWidth="1"/>
    <col min="6714" max="6714" width="10.7109375" style="129" customWidth="1"/>
    <col min="6715" max="6715" width="12" style="129" customWidth="1"/>
    <col min="6716" max="6716" width="11.5703125" style="129" customWidth="1"/>
    <col min="6717" max="6718" width="10.7109375" style="129" customWidth="1"/>
    <col min="6719" max="6720" width="11.5703125" style="129" customWidth="1"/>
    <col min="6721" max="6721" width="5.7109375" style="129"/>
    <col min="6722" max="6722" width="4.5703125" style="129" customWidth="1"/>
    <col min="6723" max="6733" width="12.7109375" style="129" customWidth="1"/>
    <col min="6734" max="6734" width="15.7109375" style="129" bestFit="1" customWidth="1"/>
    <col min="6735" max="6859" width="5.7109375" style="129"/>
    <col min="6860" max="6860" width="4.5703125" style="129" customWidth="1"/>
    <col min="6861" max="6861" width="1.7109375" style="129" customWidth="1"/>
    <col min="6862" max="6862" width="10.7109375" style="129" customWidth="1"/>
    <col min="6863" max="6863" width="8.28515625" style="129" customWidth="1"/>
    <col min="6864" max="6864" width="10.7109375" style="129" customWidth="1"/>
    <col min="6865" max="6865" width="10.140625" style="129" customWidth="1"/>
    <col min="6866" max="6866" width="10.7109375" style="129" customWidth="1"/>
    <col min="6867" max="6867" width="7.7109375" style="129" customWidth="1"/>
    <col min="6868" max="6868" width="1.7109375" style="129" customWidth="1"/>
    <col min="6869" max="6870" width="9.7109375" style="129" customWidth="1"/>
    <col min="6871" max="6871" width="1.7109375" style="129" customWidth="1"/>
    <col min="6872" max="6872" width="2.28515625" style="129" customWidth="1"/>
    <col min="6873" max="6873" width="33.28515625" style="129" customWidth="1"/>
    <col min="6874" max="6874" width="1.7109375" style="129" customWidth="1"/>
    <col min="6875" max="6875" width="11.7109375" style="129" customWidth="1"/>
    <col min="6876" max="6876" width="7.85546875" style="129" customWidth="1"/>
    <col min="6877" max="6877" width="11.7109375" style="129" customWidth="1"/>
    <col min="6878" max="6878" width="7.85546875" style="129" customWidth="1"/>
    <col min="6879" max="6879" width="11.7109375" style="129" customWidth="1"/>
    <col min="6880" max="6880" width="7.5703125" style="129" customWidth="1"/>
    <col min="6881" max="6881" width="1.7109375" style="129" customWidth="1"/>
    <col min="6882" max="6882" width="9.7109375" style="129" customWidth="1"/>
    <col min="6883" max="6883" width="15" style="129" bestFit="1" customWidth="1"/>
    <col min="6884" max="6896" width="5.7109375" style="129"/>
    <col min="6897" max="6897" width="4.5703125" style="129" customWidth="1"/>
    <col min="6898" max="6898" width="1.7109375" style="129" customWidth="1"/>
    <col min="6899" max="6899" width="2.28515625" style="129" customWidth="1"/>
    <col min="6900" max="6900" width="33.28515625" style="129" customWidth="1"/>
    <col min="6901" max="6901" width="11.140625" style="129" customWidth="1"/>
    <col min="6902" max="6902" width="11.5703125" style="129" customWidth="1"/>
    <col min="6903" max="6903" width="10.7109375" style="129" customWidth="1"/>
    <col min="6904" max="6904" width="10.5703125" style="129" customWidth="1"/>
    <col min="6905" max="6905" width="11.5703125" style="129" customWidth="1"/>
    <col min="6906" max="6906" width="10.7109375" style="129" customWidth="1"/>
    <col min="6907" max="6907" width="12" style="129" customWidth="1"/>
    <col min="6908" max="6908" width="11.5703125" style="129" customWidth="1"/>
    <col min="6909" max="6909" width="10.7109375" style="129" customWidth="1"/>
    <col min="6910" max="6910" width="11.42578125" style="129" customWidth="1"/>
    <col min="6911" max="6911" width="12.140625" style="129" customWidth="1"/>
    <col min="6912" max="6912" width="11.5703125" style="129" customWidth="1"/>
    <col min="6913" max="6913" width="5.7109375" style="129"/>
    <col min="6914" max="6914" width="4.5703125" style="129" customWidth="1"/>
    <col min="6915" max="6915" width="11.140625" style="129" customWidth="1"/>
    <col min="6916" max="6916" width="11.5703125" style="129" customWidth="1"/>
    <col min="6917" max="6917" width="10.7109375" style="129" customWidth="1"/>
    <col min="6918" max="6918" width="10.5703125" style="129" customWidth="1"/>
    <col min="6919" max="6919" width="11.5703125" style="129" customWidth="1"/>
    <col min="6920" max="6920" width="10.7109375" style="129" customWidth="1"/>
    <col min="6921" max="6921" width="12" style="129" customWidth="1"/>
    <col min="6922" max="6922" width="11.5703125" style="129" customWidth="1"/>
    <col min="6923" max="6924" width="10.7109375" style="129" customWidth="1"/>
    <col min="6925" max="6926" width="11.5703125" style="129" customWidth="1"/>
    <col min="6927" max="6928" width="5.7109375" style="129"/>
    <col min="6929" max="6929" width="4.5703125" style="129" customWidth="1"/>
    <col min="6930" max="6930" width="1.7109375" style="129" customWidth="1"/>
    <col min="6931" max="6931" width="2.28515625" style="129" customWidth="1"/>
    <col min="6932" max="6932" width="33.28515625" style="129" customWidth="1"/>
    <col min="6933" max="6933" width="11.140625" style="129" customWidth="1"/>
    <col min="6934" max="6934" width="11.5703125" style="129" customWidth="1"/>
    <col min="6935" max="6935" width="10.7109375" style="129" customWidth="1"/>
    <col min="6936" max="6936" width="10.5703125" style="129" customWidth="1"/>
    <col min="6937" max="6937" width="11.5703125" style="129" customWidth="1"/>
    <col min="6938" max="6938" width="10.7109375" style="129" customWidth="1"/>
    <col min="6939" max="6939" width="12" style="129" customWidth="1"/>
    <col min="6940" max="6940" width="11.5703125" style="129" customWidth="1"/>
    <col min="6941" max="6942" width="10.7109375" style="129" customWidth="1"/>
    <col min="6943" max="6944" width="11.5703125" style="129" customWidth="1"/>
    <col min="6945" max="6945" width="5.7109375" style="129"/>
    <col min="6946" max="6946" width="4.5703125" style="129" customWidth="1"/>
    <col min="6947" max="6958" width="12.7109375" style="129" customWidth="1"/>
    <col min="6959" max="6960" width="5.7109375" style="129"/>
    <col min="6961" max="6961" width="4.5703125" style="129" customWidth="1"/>
    <col min="6962" max="6962" width="1.7109375" style="129" customWidth="1"/>
    <col min="6963" max="6963" width="2.28515625" style="129" customWidth="1"/>
    <col min="6964" max="6964" width="33.28515625" style="129" customWidth="1"/>
    <col min="6965" max="6965" width="11.140625" style="129" customWidth="1"/>
    <col min="6966" max="6966" width="11.5703125" style="129" customWidth="1"/>
    <col min="6967" max="6967" width="10.7109375" style="129" customWidth="1"/>
    <col min="6968" max="6968" width="10.5703125" style="129" customWidth="1"/>
    <col min="6969" max="6969" width="11.5703125" style="129" customWidth="1"/>
    <col min="6970" max="6970" width="10.7109375" style="129" customWidth="1"/>
    <col min="6971" max="6971" width="12" style="129" customWidth="1"/>
    <col min="6972" max="6972" width="11.5703125" style="129" customWidth="1"/>
    <col min="6973" max="6974" width="10.7109375" style="129" customWidth="1"/>
    <col min="6975" max="6976" width="11.5703125" style="129" customWidth="1"/>
    <col min="6977" max="6977" width="5.7109375" style="129"/>
    <col min="6978" max="6978" width="4.5703125" style="129" customWidth="1"/>
    <col min="6979" max="6989" width="12.7109375" style="129" customWidth="1"/>
    <col min="6990" max="6990" width="15.7109375" style="129" bestFit="1" customWidth="1"/>
    <col min="6991" max="7115" width="5.7109375" style="129"/>
    <col min="7116" max="7116" width="4.5703125" style="129" customWidth="1"/>
    <col min="7117" max="7117" width="1.7109375" style="129" customWidth="1"/>
    <col min="7118" max="7118" width="10.7109375" style="129" customWidth="1"/>
    <col min="7119" max="7119" width="8.28515625" style="129" customWidth="1"/>
    <col min="7120" max="7120" width="10.7109375" style="129" customWidth="1"/>
    <col min="7121" max="7121" width="10.140625" style="129" customWidth="1"/>
    <col min="7122" max="7122" width="10.7109375" style="129" customWidth="1"/>
    <col min="7123" max="7123" width="7.7109375" style="129" customWidth="1"/>
    <col min="7124" max="7124" width="1.7109375" style="129" customWidth="1"/>
    <col min="7125" max="7126" width="9.7109375" style="129" customWidth="1"/>
    <col min="7127" max="7127" width="1.7109375" style="129" customWidth="1"/>
    <col min="7128" max="7128" width="2.28515625" style="129" customWidth="1"/>
    <col min="7129" max="7129" width="33.28515625" style="129" customWidth="1"/>
    <col min="7130" max="7130" width="1.7109375" style="129" customWidth="1"/>
    <col min="7131" max="7131" width="11.7109375" style="129" customWidth="1"/>
    <col min="7132" max="7132" width="7.85546875" style="129" customWidth="1"/>
    <col min="7133" max="7133" width="11.7109375" style="129" customWidth="1"/>
    <col min="7134" max="7134" width="7.85546875" style="129" customWidth="1"/>
    <col min="7135" max="7135" width="11.7109375" style="129" customWidth="1"/>
    <col min="7136" max="7136" width="7.5703125" style="129" customWidth="1"/>
    <col min="7137" max="7137" width="1.7109375" style="129" customWidth="1"/>
    <col min="7138" max="7138" width="9.7109375" style="129" customWidth="1"/>
    <col min="7139" max="7139" width="15" style="129" bestFit="1" customWidth="1"/>
    <col min="7140" max="7152" width="5.7109375" style="129"/>
    <col min="7153" max="7153" width="4.5703125" style="129" customWidth="1"/>
    <col min="7154" max="7154" width="1.7109375" style="129" customWidth="1"/>
    <col min="7155" max="7155" width="2.28515625" style="129" customWidth="1"/>
    <col min="7156" max="7156" width="33.28515625" style="129" customWidth="1"/>
    <col min="7157" max="7157" width="11.140625" style="129" customWidth="1"/>
    <col min="7158" max="7158" width="11.5703125" style="129" customWidth="1"/>
    <col min="7159" max="7159" width="10.7109375" style="129" customWidth="1"/>
    <col min="7160" max="7160" width="10.5703125" style="129" customWidth="1"/>
    <col min="7161" max="7161" width="11.5703125" style="129" customWidth="1"/>
    <col min="7162" max="7162" width="10.7109375" style="129" customWidth="1"/>
    <col min="7163" max="7163" width="12" style="129" customWidth="1"/>
    <col min="7164" max="7164" width="11.5703125" style="129" customWidth="1"/>
    <col min="7165" max="7165" width="10.7109375" style="129" customWidth="1"/>
    <col min="7166" max="7166" width="11.42578125" style="129" customWidth="1"/>
    <col min="7167" max="7167" width="12.140625" style="129" customWidth="1"/>
    <col min="7168" max="7168" width="11.5703125" style="129" customWidth="1"/>
    <col min="7169" max="7169" width="5.7109375" style="129"/>
    <col min="7170" max="7170" width="4.5703125" style="129" customWidth="1"/>
    <col min="7171" max="7171" width="11.140625" style="129" customWidth="1"/>
    <col min="7172" max="7172" width="11.5703125" style="129" customWidth="1"/>
    <col min="7173" max="7173" width="10.7109375" style="129" customWidth="1"/>
    <col min="7174" max="7174" width="10.5703125" style="129" customWidth="1"/>
    <col min="7175" max="7175" width="11.5703125" style="129" customWidth="1"/>
    <col min="7176" max="7176" width="10.7109375" style="129" customWidth="1"/>
    <col min="7177" max="7177" width="12" style="129" customWidth="1"/>
    <col min="7178" max="7178" width="11.5703125" style="129" customWidth="1"/>
    <col min="7179" max="7180" width="10.7109375" style="129" customWidth="1"/>
    <col min="7181" max="7182" width="11.5703125" style="129" customWidth="1"/>
    <col min="7183" max="7184" width="5.7109375" style="129"/>
    <col min="7185" max="7185" width="4.5703125" style="129" customWidth="1"/>
    <col min="7186" max="7186" width="1.7109375" style="129" customWidth="1"/>
    <col min="7187" max="7187" width="2.28515625" style="129" customWidth="1"/>
    <col min="7188" max="7188" width="33.28515625" style="129" customWidth="1"/>
    <col min="7189" max="7189" width="11.140625" style="129" customWidth="1"/>
    <col min="7190" max="7190" width="11.5703125" style="129" customWidth="1"/>
    <col min="7191" max="7191" width="10.7109375" style="129" customWidth="1"/>
    <col min="7192" max="7192" width="10.5703125" style="129" customWidth="1"/>
    <col min="7193" max="7193" width="11.5703125" style="129" customWidth="1"/>
    <col min="7194" max="7194" width="10.7109375" style="129" customWidth="1"/>
    <col min="7195" max="7195" width="12" style="129" customWidth="1"/>
    <col min="7196" max="7196" width="11.5703125" style="129" customWidth="1"/>
    <col min="7197" max="7198" width="10.7109375" style="129" customWidth="1"/>
    <col min="7199" max="7200" width="11.5703125" style="129" customWidth="1"/>
    <col min="7201" max="7201" width="5.7109375" style="129"/>
    <col min="7202" max="7202" width="4.5703125" style="129" customWidth="1"/>
    <col min="7203" max="7214" width="12.7109375" style="129" customWidth="1"/>
    <col min="7215" max="7216" width="5.7109375" style="129"/>
    <col min="7217" max="7217" width="4.5703125" style="129" customWidth="1"/>
    <col min="7218" max="7218" width="1.7109375" style="129" customWidth="1"/>
    <col min="7219" max="7219" width="2.28515625" style="129" customWidth="1"/>
    <col min="7220" max="7220" width="33.28515625" style="129" customWidth="1"/>
    <col min="7221" max="7221" width="11.140625" style="129" customWidth="1"/>
    <col min="7222" max="7222" width="11.5703125" style="129" customWidth="1"/>
    <col min="7223" max="7223" width="10.7109375" style="129" customWidth="1"/>
    <col min="7224" max="7224" width="10.5703125" style="129" customWidth="1"/>
    <col min="7225" max="7225" width="11.5703125" style="129" customWidth="1"/>
    <col min="7226" max="7226" width="10.7109375" style="129" customWidth="1"/>
    <col min="7227" max="7227" width="12" style="129" customWidth="1"/>
    <col min="7228" max="7228" width="11.5703125" style="129" customWidth="1"/>
    <col min="7229" max="7230" width="10.7109375" style="129" customWidth="1"/>
    <col min="7231" max="7232" width="11.5703125" style="129" customWidth="1"/>
    <col min="7233" max="7233" width="5.7109375" style="129"/>
    <col min="7234" max="7234" width="4.5703125" style="129" customWidth="1"/>
    <col min="7235" max="7245" width="12.7109375" style="129" customWidth="1"/>
    <col min="7246" max="7246" width="15.7109375" style="129" bestFit="1" customWidth="1"/>
    <col min="7247" max="7371" width="5.7109375" style="129"/>
    <col min="7372" max="7372" width="4.5703125" style="129" customWidth="1"/>
    <col min="7373" max="7373" width="1.7109375" style="129" customWidth="1"/>
    <col min="7374" max="7374" width="10.7109375" style="129" customWidth="1"/>
    <col min="7375" max="7375" width="8.28515625" style="129" customWidth="1"/>
    <col min="7376" max="7376" width="10.7109375" style="129" customWidth="1"/>
    <col min="7377" max="7377" width="10.140625" style="129" customWidth="1"/>
    <col min="7378" max="7378" width="10.7109375" style="129" customWidth="1"/>
    <col min="7379" max="7379" width="7.7109375" style="129" customWidth="1"/>
    <col min="7380" max="7380" width="1.7109375" style="129" customWidth="1"/>
    <col min="7381" max="7382" width="9.7109375" style="129" customWidth="1"/>
    <col min="7383" max="7383" width="1.7109375" style="129" customWidth="1"/>
    <col min="7384" max="7384" width="2.28515625" style="129" customWidth="1"/>
    <col min="7385" max="7385" width="33.28515625" style="129" customWidth="1"/>
    <col min="7386" max="7386" width="1.7109375" style="129" customWidth="1"/>
    <col min="7387" max="7387" width="11.7109375" style="129" customWidth="1"/>
    <col min="7388" max="7388" width="7.85546875" style="129" customWidth="1"/>
    <col min="7389" max="7389" width="11.7109375" style="129" customWidth="1"/>
    <col min="7390" max="7390" width="7.85546875" style="129" customWidth="1"/>
    <col min="7391" max="7391" width="11.7109375" style="129" customWidth="1"/>
    <col min="7392" max="7392" width="7.5703125" style="129" customWidth="1"/>
    <col min="7393" max="7393" width="1.7109375" style="129" customWidth="1"/>
    <col min="7394" max="7394" width="9.7109375" style="129" customWidth="1"/>
    <col min="7395" max="7395" width="15" style="129" bestFit="1" customWidth="1"/>
    <col min="7396" max="7408" width="5.7109375" style="129"/>
    <col min="7409" max="7409" width="4.5703125" style="129" customWidth="1"/>
    <col min="7410" max="7410" width="1.7109375" style="129" customWidth="1"/>
    <col min="7411" max="7411" width="2.28515625" style="129" customWidth="1"/>
    <col min="7412" max="7412" width="33.28515625" style="129" customWidth="1"/>
    <col min="7413" max="7413" width="11.140625" style="129" customWidth="1"/>
    <col min="7414" max="7414" width="11.5703125" style="129" customWidth="1"/>
    <col min="7415" max="7415" width="10.7109375" style="129" customWidth="1"/>
    <col min="7416" max="7416" width="10.5703125" style="129" customWidth="1"/>
    <col min="7417" max="7417" width="11.5703125" style="129" customWidth="1"/>
    <col min="7418" max="7418" width="10.7109375" style="129" customWidth="1"/>
    <col min="7419" max="7419" width="12" style="129" customWidth="1"/>
    <col min="7420" max="7420" width="11.5703125" style="129" customWidth="1"/>
    <col min="7421" max="7421" width="10.7109375" style="129" customWidth="1"/>
    <col min="7422" max="7422" width="11.42578125" style="129" customWidth="1"/>
    <col min="7423" max="7423" width="12.140625" style="129" customWidth="1"/>
    <col min="7424" max="7424" width="11.5703125" style="129" customWidth="1"/>
    <col min="7425" max="7425" width="5.7109375" style="129"/>
    <col min="7426" max="7426" width="4.5703125" style="129" customWidth="1"/>
    <col min="7427" max="7427" width="11.140625" style="129" customWidth="1"/>
    <col min="7428" max="7428" width="11.5703125" style="129" customWidth="1"/>
    <col min="7429" max="7429" width="10.7109375" style="129" customWidth="1"/>
    <col min="7430" max="7430" width="10.5703125" style="129" customWidth="1"/>
    <col min="7431" max="7431" width="11.5703125" style="129" customWidth="1"/>
    <col min="7432" max="7432" width="10.7109375" style="129" customWidth="1"/>
    <col min="7433" max="7433" width="12" style="129" customWidth="1"/>
    <col min="7434" max="7434" width="11.5703125" style="129" customWidth="1"/>
    <col min="7435" max="7436" width="10.7109375" style="129" customWidth="1"/>
    <col min="7437" max="7438" width="11.5703125" style="129" customWidth="1"/>
    <col min="7439" max="7440" width="5.7109375" style="129"/>
    <col min="7441" max="7441" width="4.5703125" style="129" customWidth="1"/>
    <col min="7442" max="7442" width="1.7109375" style="129" customWidth="1"/>
    <col min="7443" max="7443" width="2.28515625" style="129" customWidth="1"/>
    <col min="7444" max="7444" width="33.28515625" style="129" customWidth="1"/>
    <col min="7445" max="7445" width="11.140625" style="129" customWidth="1"/>
    <col min="7446" max="7446" width="11.5703125" style="129" customWidth="1"/>
    <col min="7447" max="7447" width="10.7109375" style="129" customWidth="1"/>
    <col min="7448" max="7448" width="10.5703125" style="129" customWidth="1"/>
    <col min="7449" max="7449" width="11.5703125" style="129" customWidth="1"/>
    <col min="7450" max="7450" width="10.7109375" style="129" customWidth="1"/>
    <col min="7451" max="7451" width="12" style="129" customWidth="1"/>
    <col min="7452" max="7452" width="11.5703125" style="129" customWidth="1"/>
    <col min="7453" max="7454" width="10.7109375" style="129" customWidth="1"/>
    <col min="7455" max="7456" width="11.5703125" style="129" customWidth="1"/>
    <col min="7457" max="7457" width="5.7109375" style="129"/>
    <col min="7458" max="7458" width="4.5703125" style="129" customWidth="1"/>
    <col min="7459" max="7470" width="12.7109375" style="129" customWidth="1"/>
    <col min="7471" max="7472" width="5.7109375" style="129"/>
    <col min="7473" max="7473" width="4.5703125" style="129" customWidth="1"/>
    <col min="7474" max="7474" width="1.7109375" style="129" customWidth="1"/>
    <col min="7475" max="7475" width="2.28515625" style="129" customWidth="1"/>
    <col min="7476" max="7476" width="33.28515625" style="129" customWidth="1"/>
    <col min="7477" max="7477" width="11.140625" style="129" customWidth="1"/>
    <col min="7478" max="7478" width="11.5703125" style="129" customWidth="1"/>
    <col min="7479" max="7479" width="10.7109375" style="129" customWidth="1"/>
    <col min="7480" max="7480" width="10.5703125" style="129" customWidth="1"/>
    <col min="7481" max="7481" width="11.5703125" style="129" customWidth="1"/>
    <col min="7482" max="7482" width="10.7109375" style="129" customWidth="1"/>
    <col min="7483" max="7483" width="12" style="129" customWidth="1"/>
    <col min="7484" max="7484" width="11.5703125" style="129" customWidth="1"/>
    <col min="7485" max="7486" width="10.7109375" style="129" customWidth="1"/>
    <col min="7487" max="7488" width="11.5703125" style="129" customWidth="1"/>
    <col min="7489" max="7489" width="5.7109375" style="129"/>
    <col min="7490" max="7490" width="4.5703125" style="129" customWidth="1"/>
    <col min="7491" max="7501" width="12.7109375" style="129" customWidth="1"/>
    <col min="7502" max="7502" width="15.7109375" style="129" bestFit="1" customWidth="1"/>
    <col min="7503" max="7627" width="5.7109375" style="129"/>
    <col min="7628" max="7628" width="4.5703125" style="129" customWidth="1"/>
    <col min="7629" max="7629" width="1.7109375" style="129" customWidth="1"/>
    <col min="7630" max="7630" width="10.7109375" style="129" customWidth="1"/>
    <col min="7631" max="7631" width="8.28515625" style="129" customWidth="1"/>
    <col min="7632" max="7632" width="10.7109375" style="129" customWidth="1"/>
    <col min="7633" max="7633" width="10.140625" style="129" customWidth="1"/>
    <col min="7634" max="7634" width="10.7109375" style="129" customWidth="1"/>
    <col min="7635" max="7635" width="7.7109375" style="129" customWidth="1"/>
    <col min="7636" max="7636" width="1.7109375" style="129" customWidth="1"/>
    <col min="7637" max="7638" width="9.7109375" style="129" customWidth="1"/>
    <col min="7639" max="7639" width="1.7109375" style="129" customWidth="1"/>
    <col min="7640" max="7640" width="2.28515625" style="129" customWidth="1"/>
    <col min="7641" max="7641" width="33.28515625" style="129" customWidth="1"/>
    <col min="7642" max="7642" width="1.7109375" style="129" customWidth="1"/>
    <col min="7643" max="7643" width="11.7109375" style="129" customWidth="1"/>
    <col min="7644" max="7644" width="7.85546875" style="129" customWidth="1"/>
    <col min="7645" max="7645" width="11.7109375" style="129" customWidth="1"/>
    <col min="7646" max="7646" width="7.85546875" style="129" customWidth="1"/>
    <col min="7647" max="7647" width="11.7109375" style="129" customWidth="1"/>
    <col min="7648" max="7648" width="7.5703125" style="129" customWidth="1"/>
    <col min="7649" max="7649" width="1.7109375" style="129" customWidth="1"/>
    <col min="7650" max="7650" width="9.7109375" style="129" customWidth="1"/>
    <col min="7651" max="7651" width="15" style="129" bestFit="1" customWidth="1"/>
    <col min="7652" max="7664" width="5.7109375" style="129"/>
    <col min="7665" max="7665" width="4.5703125" style="129" customWidth="1"/>
    <col min="7666" max="7666" width="1.7109375" style="129" customWidth="1"/>
    <col min="7667" max="7667" width="2.28515625" style="129" customWidth="1"/>
    <col min="7668" max="7668" width="33.28515625" style="129" customWidth="1"/>
    <col min="7669" max="7669" width="11.140625" style="129" customWidth="1"/>
    <col min="7670" max="7670" width="11.5703125" style="129" customWidth="1"/>
    <col min="7671" max="7671" width="10.7109375" style="129" customWidth="1"/>
    <col min="7672" max="7672" width="10.5703125" style="129" customWidth="1"/>
    <col min="7673" max="7673" width="11.5703125" style="129" customWidth="1"/>
    <col min="7674" max="7674" width="10.7109375" style="129" customWidth="1"/>
    <col min="7675" max="7675" width="12" style="129" customWidth="1"/>
    <col min="7676" max="7676" width="11.5703125" style="129" customWidth="1"/>
    <col min="7677" max="7677" width="10.7109375" style="129" customWidth="1"/>
    <col min="7678" max="7678" width="11.42578125" style="129" customWidth="1"/>
    <col min="7679" max="7679" width="12.140625" style="129" customWidth="1"/>
    <col min="7680" max="7680" width="11.5703125" style="129" customWidth="1"/>
    <col min="7681" max="7681" width="5.7109375" style="129"/>
    <col min="7682" max="7682" width="4.5703125" style="129" customWidth="1"/>
    <col min="7683" max="7683" width="11.140625" style="129" customWidth="1"/>
    <col min="7684" max="7684" width="11.5703125" style="129" customWidth="1"/>
    <col min="7685" max="7685" width="10.7109375" style="129" customWidth="1"/>
    <col min="7686" max="7686" width="10.5703125" style="129" customWidth="1"/>
    <col min="7687" max="7687" width="11.5703125" style="129" customWidth="1"/>
    <col min="7688" max="7688" width="10.7109375" style="129" customWidth="1"/>
    <col min="7689" max="7689" width="12" style="129" customWidth="1"/>
    <col min="7690" max="7690" width="11.5703125" style="129" customWidth="1"/>
    <col min="7691" max="7692" width="10.7109375" style="129" customWidth="1"/>
    <col min="7693" max="7694" width="11.5703125" style="129" customWidth="1"/>
    <col min="7695" max="7696" width="5.7109375" style="129"/>
    <col min="7697" max="7697" width="4.5703125" style="129" customWidth="1"/>
    <col min="7698" max="7698" width="1.7109375" style="129" customWidth="1"/>
    <col min="7699" max="7699" width="2.28515625" style="129" customWidth="1"/>
    <col min="7700" max="7700" width="33.28515625" style="129" customWidth="1"/>
    <col min="7701" max="7701" width="11.140625" style="129" customWidth="1"/>
    <col min="7702" max="7702" width="11.5703125" style="129" customWidth="1"/>
    <col min="7703" max="7703" width="10.7109375" style="129" customWidth="1"/>
    <col min="7704" max="7704" width="10.5703125" style="129" customWidth="1"/>
    <col min="7705" max="7705" width="11.5703125" style="129" customWidth="1"/>
    <col min="7706" max="7706" width="10.7109375" style="129" customWidth="1"/>
    <col min="7707" max="7707" width="12" style="129" customWidth="1"/>
    <col min="7708" max="7708" width="11.5703125" style="129" customWidth="1"/>
    <col min="7709" max="7710" width="10.7109375" style="129" customWidth="1"/>
    <col min="7711" max="7712" width="11.5703125" style="129" customWidth="1"/>
    <col min="7713" max="7713" width="5.7109375" style="129"/>
    <col min="7714" max="7714" width="4.5703125" style="129" customWidth="1"/>
    <col min="7715" max="7726" width="12.7109375" style="129" customWidth="1"/>
    <col min="7727" max="7728" width="5.7109375" style="129"/>
    <col min="7729" max="7729" width="4.5703125" style="129" customWidth="1"/>
    <col min="7730" max="7730" width="1.7109375" style="129" customWidth="1"/>
    <col min="7731" max="7731" width="2.28515625" style="129" customWidth="1"/>
    <col min="7732" max="7732" width="33.28515625" style="129" customWidth="1"/>
    <col min="7733" max="7733" width="11.140625" style="129" customWidth="1"/>
    <col min="7734" max="7734" width="11.5703125" style="129" customWidth="1"/>
    <col min="7735" max="7735" width="10.7109375" style="129" customWidth="1"/>
    <col min="7736" max="7736" width="10.5703125" style="129" customWidth="1"/>
    <col min="7737" max="7737" width="11.5703125" style="129" customWidth="1"/>
    <col min="7738" max="7738" width="10.7109375" style="129" customWidth="1"/>
    <col min="7739" max="7739" width="12" style="129" customWidth="1"/>
    <col min="7740" max="7740" width="11.5703125" style="129" customWidth="1"/>
    <col min="7741" max="7742" width="10.7109375" style="129" customWidth="1"/>
    <col min="7743" max="7744" width="11.5703125" style="129" customWidth="1"/>
    <col min="7745" max="7745" width="5.7109375" style="129"/>
    <col min="7746" max="7746" width="4.5703125" style="129" customWidth="1"/>
    <col min="7747" max="7757" width="12.7109375" style="129" customWidth="1"/>
    <col min="7758" max="7758" width="15.7109375" style="129" bestFit="1" customWidth="1"/>
    <col min="7759" max="7883" width="5.7109375" style="129"/>
    <col min="7884" max="7884" width="4.5703125" style="129" customWidth="1"/>
    <col min="7885" max="7885" width="1.7109375" style="129" customWidth="1"/>
    <col min="7886" max="7886" width="10.7109375" style="129" customWidth="1"/>
    <col min="7887" max="7887" width="8.28515625" style="129" customWidth="1"/>
    <col min="7888" max="7888" width="10.7109375" style="129" customWidth="1"/>
    <col min="7889" max="7889" width="10.140625" style="129" customWidth="1"/>
    <col min="7890" max="7890" width="10.7109375" style="129" customWidth="1"/>
    <col min="7891" max="7891" width="7.7109375" style="129" customWidth="1"/>
    <col min="7892" max="7892" width="1.7109375" style="129" customWidth="1"/>
    <col min="7893" max="7894" width="9.7109375" style="129" customWidth="1"/>
    <col min="7895" max="7895" width="1.7109375" style="129" customWidth="1"/>
    <col min="7896" max="7896" width="2.28515625" style="129" customWidth="1"/>
    <col min="7897" max="7897" width="33.28515625" style="129" customWidth="1"/>
    <col min="7898" max="7898" width="1.7109375" style="129" customWidth="1"/>
    <col min="7899" max="7899" width="11.7109375" style="129" customWidth="1"/>
    <col min="7900" max="7900" width="7.85546875" style="129" customWidth="1"/>
    <col min="7901" max="7901" width="11.7109375" style="129" customWidth="1"/>
    <col min="7902" max="7902" width="7.85546875" style="129" customWidth="1"/>
    <col min="7903" max="7903" width="11.7109375" style="129" customWidth="1"/>
    <col min="7904" max="7904" width="7.5703125" style="129" customWidth="1"/>
    <col min="7905" max="7905" width="1.7109375" style="129" customWidth="1"/>
    <col min="7906" max="7906" width="9.7109375" style="129" customWidth="1"/>
    <col min="7907" max="7907" width="15" style="129" bestFit="1" customWidth="1"/>
    <col min="7908" max="7920" width="5.7109375" style="129"/>
    <col min="7921" max="7921" width="4.5703125" style="129" customWidth="1"/>
    <col min="7922" max="7922" width="1.7109375" style="129" customWidth="1"/>
    <col min="7923" max="7923" width="2.28515625" style="129" customWidth="1"/>
    <col min="7924" max="7924" width="33.28515625" style="129" customWidth="1"/>
    <col min="7925" max="7925" width="11.140625" style="129" customWidth="1"/>
    <col min="7926" max="7926" width="11.5703125" style="129" customWidth="1"/>
    <col min="7927" max="7927" width="10.7109375" style="129" customWidth="1"/>
    <col min="7928" max="7928" width="10.5703125" style="129" customWidth="1"/>
    <col min="7929" max="7929" width="11.5703125" style="129" customWidth="1"/>
    <col min="7930" max="7930" width="10.7109375" style="129" customWidth="1"/>
    <col min="7931" max="7931" width="12" style="129" customWidth="1"/>
    <col min="7932" max="7932" width="11.5703125" style="129" customWidth="1"/>
    <col min="7933" max="7933" width="10.7109375" style="129" customWidth="1"/>
    <col min="7934" max="7934" width="11.42578125" style="129" customWidth="1"/>
    <col min="7935" max="7935" width="12.140625" style="129" customWidth="1"/>
    <col min="7936" max="7936" width="11.5703125" style="129" customWidth="1"/>
    <col min="7937" max="7937" width="5.7109375" style="129"/>
    <col min="7938" max="7938" width="4.5703125" style="129" customWidth="1"/>
    <col min="7939" max="7939" width="11.140625" style="129" customWidth="1"/>
    <col min="7940" max="7940" width="11.5703125" style="129" customWidth="1"/>
    <col min="7941" max="7941" width="10.7109375" style="129" customWidth="1"/>
    <col min="7942" max="7942" width="10.5703125" style="129" customWidth="1"/>
    <col min="7943" max="7943" width="11.5703125" style="129" customWidth="1"/>
    <col min="7944" max="7944" width="10.7109375" style="129" customWidth="1"/>
    <col min="7945" max="7945" width="12" style="129" customWidth="1"/>
    <col min="7946" max="7946" width="11.5703125" style="129" customWidth="1"/>
    <col min="7947" max="7948" width="10.7109375" style="129" customWidth="1"/>
    <col min="7949" max="7950" width="11.5703125" style="129" customWidth="1"/>
    <col min="7951" max="7952" width="5.7109375" style="129"/>
    <col min="7953" max="7953" width="4.5703125" style="129" customWidth="1"/>
    <col min="7954" max="7954" width="1.7109375" style="129" customWidth="1"/>
    <col min="7955" max="7955" width="2.28515625" style="129" customWidth="1"/>
    <col min="7956" max="7956" width="33.28515625" style="129" customWidth="1"/>
    <col min="7957" max="7957" width="11.140625" style="129" customWidth="1"/>
    <col min="7958" max="7958" width="11.5703125" style="129" customWidth="1"/>
    <col min="7959" max="7959" width="10.7109375" style="129" customWidth="1"/>
    <col min="7960" max="7960" width="10.5703125" style="129" customWidth="1"/>
    <col min="7961" max="7961" width="11.5703125" style="129" customWidth="1"/>
    <col min="7962" max="7962" width="10.7109375" style="129" customWidth="1"/>
    <col min="7963" max="7963" width="12" style="129" customWidth="1"/>
    <col min="7964" max="7964" width="11.5703125" style="129" customWidth="1"/>
    <col min="7965" max="7966" width="10.7109375" style="129" customWidth="1"/>
    <col min="7967" max="7968" width="11.5703125" style="129" customWidth="1"/>
    <col min="7969" max="7969" width="5.7109375" style="129"/>
    <col min="7970" max="7970" width="4.5703125" style="129" customWidth="1"/>
    <col min="7971" max="7982" width="12.7109375" style="129" customWidth="1"/>
    <col min="7983" max="7984" width="5.7109375" style="129"/>
    <col min="7985" max="7985" width="4.5703125" style="129" customWidth="1"/>
    <col min="7986" max="7986" width="1.7109375" style="129" customWidth="1"/>
    <col min="7987" max="7987" width="2.28515625" style="129" customWidth="1"/>
    <col min="7988" max="7988" width="33.28515625" style="129" customWidth="1"/>
    <col min="7989" max="7989" width="11.140625" style="129" customWidth="1"/>
    <col min="7990" max="7990" width="11.5703125" style="129" customWidth="1"/>
    <col min="7991" max="7991" width="10.7109375" style="129" customWidth="1"/>
    <col min="7992" max="7992" width="10.5703125" style="129" customWidth="1"/>
    <col min="7993" max="7993" width="11.5703125" style="129" customWidth="1"/>
    <col min="7994" max="7994" width="10.7109375" style="129" customWidth="1"/>
    <col min="7995" max="7995" width="12" style="129" customWidth="1"/>
    <col min="7996" max="7996" width="11.5703125" style="129" customWidth="1"/>
    <col min="7997" max="7998" width="10.7109375" style="129" customWidth="1"/>
    <col min="7999" max="8000" width="11.5703125" style="129" customWidth="1"/>
    <col min="8001" max="8001" width="5.7109375" style="129"/>
    <col min="8002" max="8002" width="4.5703125" style="129" customWidth="1"/>
    <col min="8003" max="8013" width="12.7109375" style="129" customWidth="1"/>
    <col min="8014" max="8014" width="15.7109375" style="129" bestFit="1" customWidth="1"/>
    <col min="8015" max="8139" width="5.7109375" style="129"/>
    <col min="8140" max="8140" width="4.5703125" style="129" customWidth="1"/>
    <col min="8141" max="8141" width="1.7109375" style="129" customWidth="1"/>
    <col min="8142" max="8142" width="10.7109375" style="129" customWidth="1"/>
    <col min="8143" max="8143" width="8.28515625" style="129" customWidth="1"/>
    <col min="8144" max="8144" width="10.7109375" style="129" customWidth="1"/>
    <col min="8145" max="8145" width="10.140625" style="129" customWidth="1"/>
    <col min="8146" max="8146" width="10.7109375" style="129" customWidth="1"/>
    <col min="8147" max="8147" width="7.7109375" style="129" customWidth="1"/>
    <col min="8148" max="8148" width="1.7109375" style="129" customWidth="1"/>
    <col min="8149" max="8150" width="9.7109375" style="129" customWidth="1"/>
    <col min="8151" max="8151" width="1.7109375" style="129" customWidth="1"/>
    <col min="8152" max="8152" width="2.28515625" style="129" customWidth="1"/>
    <col min="8153" max="8153" width="33.28515625" style="129" customWidth="1"/>
    <col min="8154" max="8154" width="1.7109375" style="129" customWidth="1"/>
    <col min="8155" max="8155" width="11.7109375" style="129" customWidth="1"/>
    <col min="8156" max="8156" width="7.85546875" style="129" customWidth="1"/>
    <col min="8157" max="8157" width="11.7109375" style="129" customWidth="1"/>
    <col min="8158" max="8158" width="7.85546875" style="129" customWidth="1"/>
    <col min="8159" max="8159" width="11.7109375" style="129" customWidth="1"/>
    <col min="8160" max="8160" width="7.5703125" style="129" customWidth="1"/>
    <col min="8161" max="8161" width="1.7109375" style="129" customWidth="1"/>
    <col min="8162" max="8162" width="9.7109375" style="129" customWidth="1"/>
    <col min="8163" max="8163" width="15" style="129" bestFit="1" customWidth="1"/>
    <col min="8164" max="8176" width="5.7109375" style="129"/>
    <col min="8177" max="8177" width="4.5703125" style="129" customWidth="1"/>
    <col min="8178" max="8178" width="1.7109375" style="129" customWidth="1"/>
    <col min="8179" max="8179" width="2.28515625" style="129" customWidth="1"/>
    <col min="8180" max="8180" width="33.28515625" style="129" customWidth="1"/>
    <col min="8181" max="8181" width="11.140625" style="129" customWidth="1"/>
    <col min="8182" max="8182" width="11.5703125" style="129" customWidth="1"/>
    <col min="8183" max="8183" width="10.7109375" style="129" customWidth="1"/>
    <col min="8184" max="8184" width="10.5703125" style="129" customWidth="1"/>
    <col min="8185" max="8185" width="11.5703125" style="129" customWidth="1"/>
    <col min="8186" max="8186" width="10.7109375" style="129" customWidth="1"/>
    <col min="8187" max="8187" width="12" style="129" customWidth="1"/>
    <col min="8188" max="8188" width="11.5703125" style="129" customWidth="1"/>
    <col min="8189" max="8189" width="10.7109375" style="129" customWidth="1"/>
    <col min="8190" max="8190" width="11.42578125" style="129" customWidth="1"/>
    <col min="8191" max="8191" width="12.140625" style="129" customWidth="1"/>
    <col min="8192" max="8192" width="11.5703125" style="129" customWidth="1"/>
    <col min="8193" max="8193" width="5.7109375" style="129"/>
    <col min="8194" max="8194" width="4.5703125" style="129" customWidth="1"/>
    <col min="8195" max="8195" width="11.140625" style="129" customWidth="1"/>
    <col min="8196" max="8196" width="11.5703125" style="129" customWidth="1"/>
    <col min="8197" max="8197" width="10.7109375" style="129" customWidth="1"/>
    <col min="8198" max="8198" width="10.5703125" style="129" customWidth="1"/>
    <col min="8199" max="8199" width="11.5703125" style="129" customWidth="1"/>
    <col min="8200" max="8200" width="10.7109375" style="129" customWidth="1"/>
    <col min="8201" max="8201" width="12" style="129" customWidth="1"/>
    <col min="8202" max="8202" width="11.5703125" style="129" customWidth="1"/>
    <col min="8203" max="8204" width="10.7109375" style="129" customWidth="1"/>
    <col min="8205" max="8206" width="11.5703125" style="129" customWidth="1"/>
    <col min="8207" max="8208" width="5.7109375" style="129"/>
    <col min="8209" max="8209" width="4.5703125" style="129" customWidth="1"/>
    <col min="8210" max="8210" width="1.7109375" style="129" customWidth="1"/>
    <col min="8211" max="8211" width="2.28515625" style="129" customWidth="1"/>
    <col min="8212" max="8212" width="33.28515625" style="129" customWidth="1"/>
    <col min="8213" max="8213" width="11.140625" style="129" customWidth="1"/>
    <col min="8214" max="8214" width="11.5703125" style="129" customWidth="1"/>
    <col min="8215" max="8215" width="10.7109375" style="129" customWidth="1"/>
    <col min="8216" max="8216" width="10.5703125" style="129" customWidth="1"/>
    <col min="8217" max="8217" width="11.5703125" style="129" customWidth="1"/>
    <col min="8218" max="8218" width="10.7109375" style="129" customWidth="1"/>
    <col min="8219" max="8219" width="12" style="129" customWidth="1"/>
    <col min="8220" max="8220" width="11.5703125" style="129" customWidth="1"/>
    <col min="8221" max="8222" width="10.7109375" style="129" customWidth="1"/>
    <col min="8223" max="8224" width="11.5703125" style="129" customWidth="1"/>
    <col min="8225" max="8225" width="5.7109375" style="129"/>
    <col min="8226" max="8226" width="4.5703125" style="129" customWidth="1"/>
    <col min="8227" max="8238" width="12.7109375" style="129" customWidth="1"/>
    <col min="8239" max="8240" width="5.7109375" style="129"/>
    <col min="8241" max="8241" width="4.5703125" style="129" customWidth="1"/>
    <col min="8242" max="8242" width="1.7109375" style="129" customWidth="1"/>
    <col min="8243" max="8243" width="2.28515625" style="129" customWidth="1"/>
    <col min="8244" max="8244" width="33.28515625" style="129" customWidth="1"/>
    <col min="8245" max="8245" width="11.140625" style="129" customWidth="1"/>
    <col min="8246" max="8246" width="11.5703125" style="129" customWidth="1"/>
    <col min="8247" max="8247" width="10.7109375" style="129" customWidth="1"/>
    <col min="8248" max="8248" width="10.5703125" style="129" customWidth="1"/>
    <col min="8249" max="8249" width="11.5703125" style="129" customWidth="1"/>
    <col min="8250" max="8250" width="10.7109375" style="129" customWidth="1"/>
    <col min="8251" max="8251" width="12" style="129" customWidth="1"/>
    <col min="8252" max="8252" width="11.5703125" style="129" customWidth="1"/>
    <col min="8253" max="8254" width="10.7109375" style="129" customWidth="1"/>
    <col min="8255" max="8256" width="11.5703125" style="129" customWidth="1"/>
    <col min="8257" max="8257" width="5.7109375" style="129"/>
    <col min="8258" max="8258" width="4.5703125" style="129" customWidth="1"/>
    <col min="8259" max="8269" width="12.7109375" style="129" customWidth="1"/>
    <col min="8270" max="8270" width="15.7109375" style="129" bestFit="1" customWidth="1"/>
    <col min="8271" max="8395" width="5.7109375" style="129"/>
    <col min="8396" max="8396" width="4.5703125" style="129" customWidth="1"/>
    <col min="8397" max="8397" width="1.7109375" style="129" customWidth="1"/>
    <col min="8398" max="8398" width="10.7109375" style="129" customWidth="1"/>
    <col min="8399" max="8399" width="8.28515625" style="129" customWidth="1"/>
    <col min="8400" max="8400" width="10.7109375" style="129" customWidth="1"/>
    <col min="8401" max="8401" width="10.140625" style="129" customWidth="1"/>
    <col min="8402" max="8402" width="10.7109375" style="129" customWidth="1"/>
    <col min="8403" max="8403" width="7.7109375" style="129" customWidth="1"/>
    <col min="8404" max="8404" width="1.7109375" style="129" customWidth="1"/>
    <col min="8405" max="8406" width="9.7109375" style="129" customWidth="1"/>
    <col min="8407" max="8407" width="1.7109375" style="129" customWidth="1"/>
    <col min="8408" max="8408" width="2.28515625" style="129" customWidth="1"/>
    <col min="8409" max="8409" width="33.28515625" style="129" customWidth="1"/>
    <col min="8410" max="8410" width="1.7109375" style="129" customWidth="1"/>
    <col min="8411" max="8411" width="11.7109375" style="129" customWidth="1"/>
    <col min="8412" max="8412" width="7.85546875" style="129" customWidth="1"/>
    <col min="8413" max="8413" width="11.7109375" style="129" customWidth="1"/>
    <col min="8414" max="8414" width="7.85546875" style="129" customWidth="1"/>
    <col min="8415" max="8415" width="11.7109375" style="129" customWidth="1"/>
    <col min="8416" max="8416" width="7.5703125" style="129" customWidth="1"/>
    <col min="8417" max="8417" width="1.7109375" style="129" customWidth="1"/>
    <col min="8418" max="8418" width="9.7109375" style="129" customWidth="1"/>
    <col min="8419" max="8419" width="15" style="129" bestFit="1" customWidth="1"/>
    <col min="8420" max="8432" width="5.7109375" style="129"/>
    <col min="8433" max="8433" width="4.5703125" style="129" customWidth="1"/>
    <col min="8434" max="8434" width="1.7109375" style="129" customWidth="1"/>
    <col min="8435" max="8435" width="2.28515625" style="129" customWidth="1"/>
    <col min="8436" max="8436" width="33.28515625" style="129" customWidth="1"/>
    <col min="8437" max="8437" width="11.140625" style="129" customWidth="1"/>
    <col min="8438" max="8438" width="11.5703125" style="129" customWidth="1"/>
    <col min="8439" max="8439" width="10.7109375" style="129" customWidth="1"/>
    <col min="8440" max="8440" width="10.5703125" style="129" customWidth="1"/>
    <col min="8441" max="8441" width="11.5703125" style="129" customWidth="1"/>
    <col min="8442" max="8442" width="10.7109375" style="129" customWidth="1"/>
    <col min="8443" max="8443" width="12" style="129" customWidth="1"/>
    <col min="8444" max="8444" width="11.5703125" style="129" customWidth="1"/>
    <col min="8445" max="8445" width="10.7109375" style="129" customWidth="1"/>
    <col min="8446" max="8446" width="11.42578125" style="129" customWidth="1"/>
    <col min="8447" max="8447" width="12.140625" style="129" customWidth="1"/>
    <col min="8448" max="8448" width="11.5703125" style="129" customWidth="1"/>
    <col min="8449" max="8449" width="5.7109375" style="129"/>
    <col min="8450" max="8450" width="4.5703125" style="129" customWidth="1"/>
    <col min="8451" max="8451" width="11.140625" style="129" customWidth="1"/>
    <col min="8452" max="8452" width="11.5703125" style="129" customWidth="1"/>
    <col min="8453" max="8453" width="10.7109375" style="129" customWidth="1"/>
    <col min="8454" max="8454" width="10.5703125" style="129" customWidth="1"/>
    <col min="8455" max="8455" width="11.5703125" style="129" customWidth="1"/>
    <col min="8456" max="8456" width="10.7109375" style="129" customWidth="1"/>
    <col min="8457" max="8457" width="12" style="129" customWidth="1"/>
    <col min="8458" max="8458" width="11.5703125" style="129" customWidth="1"/>
    <col min="8459" max="8460" width="10.7109375" style="129" customWidth="1"/>
    <col min="8461" max="8462" width="11.5703125" style="129" customWidth="1"/>
    <col min="8463" max="8464" width="5.7109375" style="129"/>
    <col min="8465" max="8465" width="4.5703125" style="129" customWidth="1"/>
    <col min="8466" max="8466" width="1.7109375" style="129" customWidth="1"/>
    <col min="8467" max="8467" width="2.28515625" style="129" customWidth="1"/>
    <col min="8468" max="8468" width="33.28515625" style="129" customWidth="1"/>
    <col min="8469" max="8469" width="11.140625" style="129" customWidth="1"/>
    <col min="8470" max="8470" width="11.5703125" style="129" customWidth="1"/>
    <col min="8471" max="8471" width="10.7109375" style="129" customWidth="1"/>
    <col min="8472" max="8472" width="10.5703125" style="129" customWidth="1"/>
    <col min="8473" max="8473" width="11.5703125" style="129" customWidth="1"/>
    <col min="8474" max="8474" width="10.7109375" style="129" customWidth="1"/>
    <col min="8475" max="8475" width="12" style="129" customWidth="1"/>
    <col min="8476" max="8476" width="11.5703125" style="129" customWidth="1"/>
    <col min="8477" max="8478" width="10.7109375" style="129" customWidth="1"/>
    <col min="8479" max="8480" width="11.5703125" style="129" customWidth="1"/>
    <col min="8481" max="8481" width="5.7109375" style="129"/>
    <col min="8482" max="8482" width="4.5703125" style="129" customWidth="1"/>
    <col min="8483" max="8494" width="12.7109375" style="129" customWidth="1"/>
    <col min="8495" max="8496" width="5.7109375" style="129"/>
    <col min="8497" max="8497" width="4.5703125" style="129" customWidth="1"/>
    <col min="8498" max="8498" width="1.7109375" style="129" customWidth="1"/>
    <col min="8499" max="8499" width="2.28515625" style="129" customWidth="1"/>
    <col min="8500" max="8500" width="33.28515625" style="129" customWidth="1"/>
    <col min="8501" max="8501" width="11.140625" style="129" customWidth="1"/>
    <col min="8502" max="8502" width="11.5703125" style="129" customWidth="1"/>
    <col min="8503" max="8503" width="10.7109375" style="129" customWidth="1"/>
    <col min="8504" max="8504" width="10.5703125" style="129" customWidth="1"/>
    <col min="8505" max="8505" width="11.5703125" style="129" customWidth="1"/>
    <col min="8506" max="8506" width="10.7109375" style="129" customWidth="1"/>
    <col min="8507" max="8507" width="12" style="129" customWidth="1"/>
    <col min="8508" max="8508" width="11.5703125" style="129" customWidth="1"/>
    <col min="8509" max="8510" width="10.7109375" style="129" customWidth="1"/>
    <col min="8511" max="8512" width="11.5703125" style="129" customWidth="1"/>
    <col min="8513" max="8513" width="5.7109375" style="129"/>
    <col min="8514" max="8514" width="4.5703125" style="129" customWidth="1"/>
    <col min="8515" max="8525" width="12.7109375" style="129" customWidth="1"/>
    <col min="8526" max="8526" width="15.7109375" style="129" bestFit="1" customWidth="1"/>
    <col min="8527" max="8651" width="5.7109375" style="129"/>
    <col min="8652" max="8652" width="4.5703125" style="129" customWidth="1"/>
    <col min="8653" max="8653" width="1.7109375" style="129" customWidth="1"/>
    <col min="8654" max="8654" width="10.7109375" style="129" customWidth="1"/>
    <col min="8655" max="8655" width="8.28515625" style="129" customWidth="1"/>
    <col min="8656" max="8656" width="10.7109375" style="129" customWidth="1"/>
    <col min="8657" max="8657" width="10.140625" style="129" customWidth="1"/>
    <col min="8658" max="8658" width="10.7109375" style="129" customWidth="1"/>
    <col min="8659" max="8659" width="7.7109375" style="129" customWidth="1"/>
    <col min="8660" max="8660" width="1.7109375" style="129" customWidth="1"/>
    <col min="8661" max="8662" width="9.7109375" style="129" customWidth="1"/>
    <col min="8663" max="8663" width="1.7109375" style="129" customWidth="1"/>
    <col min="8664" max="8664" width="2.28515625" style="129" customWidth="1"/>
    <col min="8665" max="8665" width="33.28515625" style="129" customWidth="1"/>
    <col min="8666" max="8666" width="1.7109375" style="129" customWidth="1"/>
    <col min="8667" max="8667" width="11.7109375" style="129" customWidth="1"/>
    <col min="8668" max="8668" width="7.85546875" style="129" customWidth="1"/>
    <col min="8669" max="8669" width="11.7109375" style="129" customWidth="1"/>
    <col min="8670" max="8670" width="7.85546875" style="129" customWidth="1"/>
    <col min="8671" max="8671" width="11.7109375" style="129" customWidth="1"/>
    <col min="8672" max="8672" width="7.5703125" style="129" customWidth="1"/>
    <col min="8673" max="8673" width="1.7109375" style="129" customWidth="1"/>
    <col min="8674" max="8674" width="9.7109375" style="129" customWidth="1"/>
    <col min="8675" max="8675" width="15" style="129" bestFit="1" customWidth="1"/>
    <col min="8676" max="8688" width="5.7109375" style="129"/>
    <col min="8689" max="8689" width="4.5703125" style="129" customWidth="1"/>
    <col min="8690" max="8690" width="1.7109375" style="129" customWidth="1"/>
    <col min="8691" max="8691" width="2.28515625" style="129" customWidth="1"/>
    <col min="8692" max="8692" width="33.28515625" style="129" customWidth="1"/>
    <col min="8693" max="8693" width="11.140625" style="129" customWidth="1"/>
    <col min="8694" max="8694" width="11.5703125" style="129" customWidth="1"/>
    <col min="8695" max="8695" width="10.7109375" style="129" customWidth="1"/>
    <col min="8696" max="8696" width="10.5703125" style="129" customWidth="1"/>
    <col min="8697" max="8697" width="11.5703125" style="129" customWidth="1"/>
    <col min="8698" max="8698" width="10.7109375" style="129" customWidth="1"/>
    <col min="8699" max="8699" width="12" style="129" customWidth="1"/>
    <col min="8700" max="8700" width="11.5703125" style="129" customWidth="1"/>
    <col min="8701" max="8701" width="10.7109375" style="129" customWidth="1"/>
    <col min="8702" max="8702" width="11.42578125" style="129" customWidth="1"/>
    <col min="8703" max="8703" width="12.140625" style="129" customWidth="1"/>
    <col min="8704" max="8704" width="11.5703125" style="129" customWidth="1"/>
    <col min="8705" max="8705" width="5.7109375" style="129"/>
    <col min="8706" max="8706" width="4.5703125" style="129" customWidth="1"/>
    <col min="8707" max="8707" width="11.140625" style="129" customWidth="1"/>
    <col min="8708" max="8708" width="11.5703125" style="129" customWidth="1"/>
    <col min="8709" max="8709" width="10.7109375" style="129" customWidth="1"/>
    <col min="8710" max="8710" width="10.5703125" style="129" customWidth="1"/>
    <col min="8711" max="8711" width="11.5703125" style="129" customWidth="1"/>
    <col min="8712" max="8712" width="10.7109375" style="129" customWidth="1"/>
    <col min="8713" max="8713" width="12" style="129" customWidth="1"/>
    <col min="8714" max="8714" width="11.5703125" style="129" customWidth="1"/>
    <col min="8715" max="8716" width="10.7109375" style="129" customWidth="1"/>
    <col min="8717" max="8718" width="11.5703125" style="129" customWidth="1"/>
    <col min="8719" max="8720" width="5.7109375" style="129"/>
    <col min="8721" max="8721" width="4.5703125" style="129" customWidth="1"/>
    <col min="8722" max="8722" width="1.7109375" style="129" customWidth="1"/>
    <col min="8723" max="8723" width="2.28515625" style="129" customWidth="1"/>
    <col min="8724" max="8724" width="33.28515625" style="129" customWidth="1"/>
    <col min="8725" max="8725" width="11.140625" style="129" customWidth="1"/>
    <col min="8726" max="8726" width="11.5703125" style="129" customWidth="1"/>
    <col min="8727" max="8727" width="10.7109375" style="129" customWidth="1"/>
    <col min="8728" max="8728" width="10.5703125" style="129" customWidth="1"/>
    <col min="8729" max="8729" width="11.5703125" style="129" customWidth="1"/>
    <col min="8730" max="8730" width="10.7109375" style="129" customWidth="1"/>
    <col min="8731" max="8731" width="12" style="129" customWidth="1"/>
    <col min="8732" max="8732" width="11.5703125" style="129" customWidth="1"/>
    <col min="8733" max="8734" width="10.7109375" style="129" customWidth="1"/>
    <col min="8735" max="8736" width="11.5703125" style="129" customWidth="1"/>
    <col min="8737" max="8737" width="5.7109375" style="129"/>
    <col min="8738" max="8738" width="4.5703125" style="129" customWidth="1"/>
    <col min="8739" max="8750" width="12.7109375" style="129" customWidth="1"/>
    <col min="8751" max="8752" width="5.7109375" style="129"/>
    <col min="8753" max="8753" width="4.5703125" style="129" customWidth="1"/>
    <col min="8754" max="8754" width="1.7109375" style="129" customWidth="1"/>
    <col min="8755" max="8755" width="2.28515625" style="129" customWidth="1"/>
    <col min="8756" max="8756" width="33.28515625" style="129" customWidth="1"/>
    <col min="8757" max="8757" width="11.140625" style="129" customWidth="1"/>
    <col min="8758" max="8758" width="11.5703125" style="129" customWidth="1"/>
    <col min="8759" max="8759" width="10.7109375" style="129" customWidth="1"/>
    <col min="8760" max="8760" width="10.5703125" style="129" customWidth="1"/>
    <col min="8761" max="8761" width="11.5703125" style="129" customWidth="1"/>
    <col min="8762" max="8762" width="10.7109375" style="129" customWidth="1"/>
    <col min="8763" max="8763" width="12" style="129" customWidth="1"/>
    <col min="8764" max="8764" width="11.5703125" style="129" customWidth="1"/>
    <col min="8765" max="8766" width="10.7109375" style="129" customWidth="1"/>
    <col min="8767" max="8768" width="11.5703125" style="129" customWidth="1"/>
    <col min="8769" max="8769" width="5.7109375" style="129"/>
    <col min="8770" max="8770" width="4.5703125" style="129" customWidth="1"/>
    <col min="8771" max="8781" width="12.7109375" style="129" customWidth="1"/>
    <col min="8782" max="8782" width="15.7109375" style="129" bestFit="1" customWidth="1"/>
    <col min="8783" max="8907" width="5.7109375" style="129"/>
    <col min="8908" max="8908" width="4.5703125" style="129" customWidth="1"/>
    <col min="8909" max="8909" width="1.7109375" style="129" customWidth="1"/>
    <col min="8910" max="8910" width="10.7109375" style="129" customWidth="1"/>
    <col min="8911" max="8911" width="8.28515625" style="129" customWidth="1"/>
    <col min="8912" max="8912" width="10.7109375" style="129" customWidth="1"/>
    <col min="8913" max="8913" width="10.140625" style="129" customWidth="1"/>
    <col min="8914" max="8914" width="10.7109375" style="129" customWidth="1"/>
    <col min="8915" max="8915" width="7.7109375" style="129" customWidth="1"/>
    <col min="8916" max="8916" width="1.7109375" style="129" customWidth="1"/>
    <col min="8917" max="8918" width="9.7109375" style="129" customWidth="1"/>
    <col min="8919" max="8919" width="1.7109375" style="129" customWidth="1"/>
    <col min="8920" max="8920" width="2.28515625" style="129" customWidth="1"/>
    <col min="8921" max="8921" width="33.28515625" style="129" customWidth="1"/>
    <col min="8922" max="8922" width="1.7109375" style="129" customWidth="1"/>
    <col min="8923" max="8923" width="11.7109375" style="129" customWidth="1"/>
    <col min="8924" max="8924" width="7.85546875" style="129" customWidth="1"/>
    <col min="8925" max="8925" width="11.7109375" style="129" customWidth="1"/>
    <col min="8926" max="8926" width="7.85546875" style="129" customWidth="1"/>
    <col min="8927" max="8927" width="11.7109375" style="129" customWidth="1"/>
    <col min="8928" max="8928" width="7.5703125" style="129" customWidth="1"/>
    <col min="8929" max="8929" width="1.7109375" style="129" customWidth="1"/>
    <col min="8930" max="8930" width="9.7109375" style="129" customWidth="1"/>
    <col min="8931" max="8931" width="15" style="129" bestFit="1" customWidth="1"/>
    <col min="8932" max="8944" width="5.7109375" style="129"/>
    <col min="8945" max="8945" width="4.5703125" style="129" customWidth="1"/>
    <col min="8946" max="8946" width="1.7109375" style="129" customWidth="1"/>
    <col min="8947" max="8947" width="2.28515625" style="129" customWidth="1"/>
    <col min="8948" max="8948" width="33.28515625" style="129" customWidth="1"/>
    <col min="8949" max="8949" width="11.140625" style="129" customWidth="1"/>
    <col min="8950" max="8950" width="11.5703125" style="129" customWidth="1"/>
    <col min="8951" max="8951" width="10.7109375" style="129" customWidth="1"/>
    <col min="8952" max="8952" width="10.5703125" style="129" customWidth="1"/>
    <col min="8953" max="8953" width="11.5703125" style="129" customWidth="1"/>
    <col min="8954" max="8954" width="10.7109375" style="129" customWidth="1"/>
    <col min="8955" max="8955" width="12" style="129" customWidth="1"/>
    <col min="8956" max="8956" width="11.5703125" style="129" customWidth="1"/>
    <col min="8957" max="8957" width="10.7109375" style="129" customWidth="1"/>
    <col min="8958" max="8958" width="11.42578125" style="129" customWidth="1"/>
    <col min="8959" max="8959" width="12.140625" style="129" customWidth="1"/>
    <col min="8960" max="8960" width="11.5703125" style="129" customWidth="1"/>
    <col min="8961" max="8961" width="5.7109375" style="129"/>
    <col min="8962" max="8962" width="4.5703125" style="129" customWidth="1"/>
    <col min="8963" max="8963" width="11.140625" style="129" customWidth="1"/>
    <col min="8964" max="8964" width="11.5703125" style="129" customWidth="1"/>
    <col min="8965" max="8965" width="10.7109375" style="129" customWidth="1"/>
    <col min="8966" max="8966" width="10.5703125" style="129" customWidth="1"/>
    <col min="8967" max="8967" width="11.5703125" style="129" customWidth="1"/>
    <col min="8968" max="8968" width="10.7109375" style="129" customWidth="1"/>
    <col min="8969" max="8969" width="12" style="129" customWidth="1"/>
    <col min="8970" max="8970" width="11.5703125" style="129" customWidth="1"/>
    <col min="8971" max="8972" width="10.7109375" style="129" customWidth="1"/>
    <col min="8973" max="8974" width="11.5703125" style="129" customWidth="1"/>
    <col min="8975" max="8976" width="5.7109375" style="129"/>
    <col min="8977" max="8977" width="4.5703125" style="129" customWidth="1"/>
    <col min="8978" max="8978" width="1.7109375" style="129" customWidth="1"/>
    <col min="8979" max="8979" width="2.28515625" style="129" customWidth="1"/>
    <col min="8980" max="8980" width="33.28515625" style="129" customWidth="1"/>
    <col min="8981" max="8981" width="11.140625" style="129" customWidth="1"/>
    <col min="8982" max="8982" width="11.5703125" style="129" customWidth="1"/>
    <col min="8983" max="8983" width="10.7109375" style="129" customWidth="1"/>
    <col min="8984" max="8984" width="10.5703125" style="129" customWidth="1"/>
    <col min="8985" max="8985" width="11.5703125" style="129" customWidth="1"/>
    <col min="8986" max="8986" width="10.7109375" style="129" customWidth="1"/>
    <col min="8987" max="8987" width="12" style="129" customWidth="1"/>
    <col min="8988" max="8988" width="11.5703125" style="129" customWidth="1"/>
    <col min="8989" max="8990" width="10.7109375" style="129" customWidth="1"/>
    <col min="8991" max="8992" width="11.5703125" style="129" customWidth="1"/>
    <col min="8993" max="8993" width="5.7109375" style="129"/>
    <col min="8994" max="8994" width="4.5703125" style="129" customWidth="1"/>
    <col min="8995" max="9006" width="12.7109375" style="129" customWidth="1"/>
    <col min="9007" max="9008" width="5.7109375" style="129"/>
    <col min="9009" max="9009" width="4.5703125" style="129" customWidth="1"/>
    <col min="9010" max="9010" width="1.7109375" style="129" customWidth="1"/>
    <col min="9011" max="9011" width="2.28515625" style="129" customWidth="1"/>
    <col min="9012" max="9012" width="33.28515625" style="129" customWidth="1"/>
    <col min="9013" max="9013" width="11.140625" style="129" customWidth="1"/>
    <col min="9014" max="9014" width="11.5703125" style="129" customWidth="1"/>
    <col min="9015" max="9015" width="10.7109375" style="129" customWidth="1"/>
    <col min="9016" max="9016" width="10.5703125" style="129" customWidth="1"/>
    <col min="9017" max="9017" width="11.5703125" style="129" customWidth="1"/>
    <col min="9018" max="9018" width="10.7109375" style="129" customWidth="1"/>
    <col min="9019" max="9019" width="12" style="129" customWidth="1"/>
    <col min="9020" max="9020" width="11.5703125" style="129" customWidth="1"/>
    <col min="9021" max="9022" width="10.7109375" style="129" customWidth="1"/>
    <col min="9023" max="9024" width="11.5703125" style="129" customWidth="1"/>
    <col min="9025" max="9025" width="5.7109375" style="129"/>
    <col min="9026" max="9026" width="4.5703125" style="129" customWidth="1"/>
    <col min="9027" max="9037" width="12.7109375" style="129" customWidth="1"/>
    <col min="9038" max="9038" width="15.7109375" style="129" bestFit="1" customWidth="1"/>
    <col min="9039" max="9163" width="5.7109375" style="129"/>
    <col min="9164" max="9164" width="4.5703125" style="129" customWidth="1"/>
    <col min="9165" max="9165" width="1.7109375" style="129" customWidth="1"/>
    <col min="9166" max="9166" width="10.7109375" style="129" customWidth="1"/>
    <col min="9167" max="9167" width="8.28515625" style="129" customWidth="1"/>
    <col min="9168" max="9168" width="10.7109375" style="129" customWidth="1"/>
    <col min="9169" max="9169" width="10.140625" style="129" customWidth="1"/>
    <col min="9170" max="9170" width="10.7109375" style="129" customWidth="1"/>
    <col min="9171" max="9171" width="7.7109375" style="129" customWidth="1"/>
    <col min="9172" max="9172" width="1.7109375" style="129" customWidth="1"/>
    <col min="9173" max="9174" width="9.7109375" style="129" customWidth="1"/>
    <col min="9175" max="9175" width="1.7109375" style="129" customWidth="1"/>
    <col min="9176" max="9176" width="2.28515625" style="129" customWidth="1"/>
    <col min="9177" max="9177" width="33.28515625" style="129" customWidth="1"/>
    <col min="9178" max="9178" width="1.7109375" style="129" customWidth="1"/>
    <col min="9179" max="9179" width="11.7109375" style="129" customWidth="1"/>
    <col min="9180" max="9180" width="7.85546875" style="129" customWidth="1"/>
    <col min="9181" max="9181" width="11.7109375" style="129" customWidth="1"/>
    <col min="9182" max="9182" width="7.85546875" style="129" customWidth="1"/>
    <col min="9183" max="9183" width="11.7109375" style="129" customWidth="1"/>
    <col min="9184" max="9184" width="7.5703125" style="129" customWidth="1"/>
    <col min="9185" max="9185" width="1.7109375" style="129" customWidth="1"/>
    <col min="9186" max="9186" width="9.7109375" style="129" customWidth="1"/>
    <col min="9187" max="9187" width="15" style="129" bestFit="1" customWidth="1"/>
    <col min="9188" max="9200" width="5.7109375" style="129"/>
    <col min="9201" max="9201" width="4.5703125" style="129" customWidth="1"/>
    <col min="9202" max="9202" width="1.7109375" style="129" customWidth="1"/>
    <col min="9203" max="9203" width="2.28515625" style="129" customWidth="1"/>
    <col min="9204" max="9204" width="33.28515625" style="129" customWidth="1"/>
    <col min="9205" max="9205" width="11.140625" style="129" customWidth="1"/>
    <col min="9206" max="9206" width="11.5703125" style="129" customWidth="1"/>
    <col min="9207" max="9207" width="10.7109375" style="129" customWidth="1"/>
    <col min="9208" max="9208" width="10.5703125" style="129" customWidth="1"/>
    <col min="9209" max="9209" width="11.5703125" style="129" customWidth="1"/>
    <col min="9210" max="9210" width="10.7109375" style="129" customWidth="1"/>
    <col min="9211" max="9211" width="12" style="129" customWidth="1"/>
    <col min="9212" max="9212" width="11.5703125" style="129" customWidth="1"/>
    <col min="9213" max="9213" width="10.7109375" style="129" customWidth="1"/>
    <col min="9214" max="9214" width="11.42578125" style="129" customWidth="1"/>
    <col min="9215" max="9215" width="12.140625" style="129" customWidth="1"/>
    <col min="9216" max="9216" width="11.5703125" style="129" customWidth="1"/>
    <col min="9217" max="9217" width="5.7109375" style="129"/>
    <col min="9218" max="9218" width="4.5703125" style="129" customWidth="1"/>
    <col min="9219" max="9219" width="11.140625" style="129" customWidth="1"/>
    <col min="9220" max="9220" width="11.5703125" style="129" customWidth="1"/>
    <col min="9221" max="9221" width="10.7109375" style="129" customWidth="1"/>
    <col min="9222" max="9222" width="10.5703125" style="129" customWidth="1"/>
    <col min="9223" max="9223" width="11.5703125" style="129" customWidth="1"/>
    <col min="9224" max="9224" width="10.7109375" style="129" customWidth="1"/>
    <col min="9225" max="9225" width="12" style="129" customWidth="1"/>
    <col min="9226" max="9226" width="11.5703125" style="129" customWidth="1"/>
    <col min="9227" max="9228" width="10.7109375" style="129" customWidth="1"/>
    <col min="9229" max="9230" width="11.5703125" style="129" customWidth="1"/>
    <col min="9231" max="9232" width="5.7109375" style="129"/>
    <col min="9233" max="9233" width="4.5703125" style="129" customWidth="1"/>
    <col min="9234" max="9234" width="1.7109375" style="129" customWidth="1"/>
    <col min="9235" max="9235" width="2.28515625" style="129" customWidth="1"/>
    <col min="9236" max="9236" width="33.28515625" style="129" customWidth="1"/>
    <col min="9237" max="9237" width="11.140625" style="129" customWidth="1"/>
    <col min="9238" max="9238" width="11.5703125" style="129" customWidth="1"/>
    <col min="9239" max="9239" width="10.7109375" style="129" customWidth="1"/>
    <col min="9240" max="9240" width="10.5703125" style="129" customWidth="1"/>
    <col min="9241" max="9241" width="11.5703125" style="129" customWidth="1"/>
    <col min="9242" max="9242" width="10.7109375" style="129" customWidth="1"/>
    <col min="9243" max="9243" width="12" style="129" customWidth="1"/>
    <col min="9244" max="9244" width="11.5703125" style="129" customWidth="1"/>
    <col min="9245" max="9246" width="10.7109375" style="129" customWidth="1"/>
    <col min="9247" max="9248" width="11.5703125" style="129" customWidth="1"/>
    <col min="9249" max="9249" width="5.7109375" style="129"/>
    <col min="9250" max="9250" width="4.5703125" style="129" customWidth="1"/>
    <col min="9251" max="9262" width="12.7109375" style="129" customWidth="1"/>
    <col min="9263" max="9264" width="5.7109375" style="129"/>
    <col min="9265" max="9265" width="4.5703125" style="129" customWidth="1"/>
    <col min="9266" max="9266" width="1.7109375" style="129" customWidth="1"/>
    <col min="9267" max="9267" width="2.28515625" style="129" customWidth="1"/>
    <col min="9268" max="9268" width="33.28515625" style="129" customWidth="1"/>
    <col min="9269" max="9269" width="11.140625" style="129" customWidth="1"/>
    <col min="9270" max="9270" width="11.5703125" style="129" customWidth="1"/>
    <col min="9271" max="9271" width="10.7109375" style="129" customWidth="1"/>
    <col min="9272" max="9272" width="10.5703125" style="129" customWidth="1"/>
    <col min="9273" max="9273" width="11.5703125" style="129" customWidth="1"/>
    <col min="9274" max="9274" width="10.7109375" style="129" customWidth="1"/>
    <col min="9275" max="9275" width="12" style="129" customWidth="1"/>
    <col min="9276" max="9276" width="11.5703125" style="129" customWidth="1"/>
    <col min="9277" max="9278" width="10.7109375" style="129" customWidth="1"/>
    <col min="9279" max="9280" width="11.5703125" style="129" customWidth="1"/>
    <col min="9281" max="9281" width="5.7109375" style="129"/>
    <col min="9282" max="9282" width="4.5703125" style="129" customWidth="1"/>
    <col min="9283" max="9293" width="12.7109375" style="129" customWidth="1"/>
    <col min="9294" max="9294" width="15.7109375" style="129" bestFit="1" customWidth="1"/>
    <col min="9295" max="9419" width="5.7109375" style="129"/>
    <col min="9420" max="9420" width="4.5703125" style="129" customWidth="1"/>
    <col min="9421" max="9421" width="1.7109375" style="129" customWidth="1"/>
    <col min="9422" max="9422" width="10.7109375" style="129" customWidth="1"/>
    <col min="9423" max="9423" width="8.28515625" style="129" customWidth="1"/>
    <col min="9424" max="9424" width="10.7109375" style="129" customWidth="1"/>
    <col min="9425" max="9425" width="10.140625" style="129" customWidth="1"/>
    <col min="9426" max="9426" width="10.7109375" style="129" customWidth="1"/>
    <col min="9427" max="9427" width="7.7109375" style="129" customWidth="1"/>
    <col min="9428" max="9428" width="1.7109375" style="129" customWidth="1"/>
    <col min="9429" max="9430" width="9.7109375" style="129" customWidth="1"/>
    <col min="9431" max="9431" width="1.7109375" style="129" customWidth="1"/>
    <col min="9432" max="9432" width="2.28515625" style="129" customWidth="1"/>
    <col min="9433" max="9433" width="33.28515625" style="129" customWidth="1"/>
    <col min="9434" max="9434" width="1.7109375" style="129" customWidth="1"/>
    <col min="9435" max="9435" width="11.7109375" style="129" customWidth="1"/>
    <col min="9436" max="9436" width="7.85546875" style="129" customWidth="1"/>
    <col min="9437" max="9437" width="11.7109375" style="129" customWidth="1"/>
    <col min="9438" max="9438" width="7.85546875" style="129" customWidth="1"/>
    <col min="9439" max="9439" width="11.7109375" style="129" customWidth="1"/>
    <col min="9440" max="9440" width="7.5703125" style="129" customWidth="1"/>
    <col min="9441" max="9441" width="1.7109375" style="129" customWidth="1"/>
    <col min="9442" max="9442" width="9.7109375" style="129" customWidth="1"/>
    <col min="9443" max="9443" width="15" style="129" bestFit="1" customWidth="1"/>
    <col min="9444" max="9456" width="5.7109375" style="129"/>
    <col min="9457" max="9457" width="4.5703125" style="129" customWidth="1"/>
    <col min="9458" max="9458" width="1.7109375" style="129" customWidth="1"/>
    <col min="9459" max="9459" width="2.28515625" style="129" customWidth="1"/>
    <col min="9460" max="9460" width="33.28515625" style="129" customWidth="1"/>
    <col min="9461" max="9461" width="11.140625" style="129" customWidth="1"/>
    <col min="9462" max="9462" width="11.5703125" style="129" customWidth="1"/>
    <col min="9463" max="9463" width="10.7109375" style="129" customWidth="1"/>
    <col min="9464" max="9464" width="10.5703125" style="129" customWidth="1"/>
    <col min="9465" max="9465" width="11.5703125" style="129" customWidth="1"/>
    <col min="9466" max="9466" width="10.7109375" style="129" customWidth="1"/>
    <col min="9467" max="9467" width="12" style="129" customWidth="1"/>
    <col min="9468" max="9468" width="11.5703125" style="129" customWidth="1"/>
    <col min="9469" max="9469" width="10.7109375" style="129" customWidth="1"/>
    <col min="9470" max="9470" width="11.42578125" style="129" customWidth="1"/>
    <col min="9471" max="9471" width="12.140625" style="129" customWidth="1"/>
    <col min="9472" max="9472" width="11.5703125" style="129" customWidth="1"/>
    <col min="9473" max="9473" width="5.7109375" style="129"/>
    <col min="9474" max="9474" width="4.5703125" style="129" customWidth="1"/>
    <col min="9475" max="9475" width="11.140625" style="129" customWidth="1"/>
    <col min="9476" max="9476" width="11.5703125" style="129" customWidth="1"/>
    <col min="9477" max="9477" width="10.7109375" style="129" customWidth="1"/>
    <col min="9478" max="9478" width="10.5703125" style="129" customWidth="1"/>
    <col min="9479" max="9479" width="11.5703125" style="129" customWidth="1"/>
    <col min="9480" max="9480" width="10.7109375" style="129" customWidth="1"/>
    <col min="9481" max="9481" width="12" style="129" customWidth="1"/>
    <col min="9482" max="9482" width="11.5703125" style="129" customWidth="1"/>
    <col min="9483" max="9484" width="10.7109375" style="129" customWidth="1"/>
    <col min="9485" max="9486" width="11.5703125" style="129" customWidth="1"/>
    <col min="9487" max="9488" width="5.7109375" style="129"/>
    <col min="9489" max="9489" width="4.5703125" style="129" customWidth="1"/>
    <col min="9490" max="9490" width="1.7109375" style="129" customWidth="1"/>
    <col min="9491" max="9491" width="2.28515625" style="129" customWidth="1"/>
    <col min="9492" max="9492" width="33.28515625" style="129" customWidth="1"/>
    <col min="9493" max="9493" width="11.140625" style="129" customWidth="1"/>
    <col min="9494" max="9494" width="11.5703125" style="129" customWidth="1"/>
    <col min="9495" max="9495" width="10.7109375" style="129" customWidth="1"/>
    <col min="9496" max="9496" width="10.5703125" style="129" customWidth="1"/>
    <col min="9497" max="9497" width="11.5703125" style="129" customWidth="1"/>
    <col min="9498" max="9498" width="10.7109375" style="129" customWidth="1"/>
    <col min="9499" max="9499" width="12" style="129" customWidth="1"/>
    <col min="9500" max="9500" width="11.5703125" style="129" customWidth="1"/>
    <col min="9501" max="9502" width="10.7109375" style="129" customWidth="1"/>
    <col min="9503" max="9504" width="11.5703125" style="129" customWidth="1"/>
    <col min="9505" max="9505" width="5.7109375" style="129"/>
    <col min="9506" max="9506" width="4.5703125" style="129" customWidth="1"/>
    <col min="9507" max="9518" width="12.7109375" style="129" customWidth="1"/>
    <col min="9519" max="9520" width="5.7109375" style="129"/>
    <col min="9521" max="9521" width="4.5703125" style="129" customWidth="1"/>
    <col min="9522" max="9522" width="1.7109375" style="129" customWidth="1"/>
    <col min="9523" max="9523" width="2.28515625" style="129" customWidth="1"/>
    <col min="9524" max="9524" width="33.28515625" style="129" customWidth="1"/>
    <col min="9525" max="9525" width="11.140625" style="129" customWidth="1"/>
    <col min="9526" max="9526" width="11.5703125" style="129" customWidth="1"/>
    <col min="9527" max="9527" width="10.7109375" style="129" customWidth="1"/>
    <col min="9528" max="9528" width="10.5703125" style="129" customWidth="1"/>
    <col min="9529" max="9529" width="11.5703125" style="129" customWidth="1"/>
    <col min="9530" max="9530" width="10.7109375" style="129" customWidth="1"/>
    <col min="9531" max="9531" width="12" style="129" customWidth="1"/>
    <col min="9532" max="9532" width="11.5703125" style="129" customWidth="1"/>
    <col min="9533" max="9534" width="10.7109375" style="129" customWidth="1"/>
    <col min="9535" max="9536" width="11.5703125" style="129" customWidth="1"/>
    <col min="9537" max="9537" width="5.7109375" style="129"/>
    <col min="9538" max="9538" width="4.5703125" style="129" customWidth="1"/>
    <col min="9539" max="9549" width="12.7109375" style="129" customWidth="1"/>
    <col min="9550" max="9550" width="15.7109375" style="129" bestFit="1" customWidth="1"/>
    <col min="9551" max="9675" width="5.7109375" style="129"/>
    <col min="9676" max="9676" width="4.5703125" style="129" customWidth="1"/>
    <col min="9677" max="9677" width="1.7109375" style="129" customWidth="1"/>
    <col min="9678" max="9678" width="10.7109375" style="129" customWidth="1"/>
    <col min="9679" max="9679" width="8.28515625" style="129" customWidth="1"/>
    <col min="9680" max="9680" width="10.7109375" style="129" customWidth="1"/>
    <col min="9681" max="9681" width="10.140625" style="129" customWidth="1"/>
    <col min="9682" max="9682" width="10.7109375" style="129" customWidth="1"/>
    <col min="9683" max="9683" width="7.7109375" style="129" customWidth="1"/>
    <col min="9684" max="9684" width="1.7109375" style="129" customWidth="1"/>
    <col min="9685" max="9686" width="9.7109375" style="129" customWidth="1"/>
    <col min="9687" max="9687" width="1.7109375" style="129" customWidth="1"/>
    <col min="9688" max="9688" width="2.28515625" style="129" customWidth="1"/>
    <col min="9689" max="9689" width="33.28515625" style="129" customWidth="1"/>
    <col min="9690" max="9690" width="1.7109375" style="129" customWidth="1"/>
    <col min="9691" max="9691" width="11.7109375" style="129" customWidth="1"/>
    <col min="9692" max="9692" width="7.85546875" style="129" customWidth="1"/>
    <col min="9693" max="9693" width="11.7109375" style="129" customWidth="1"/>
    <col min="9694" max="9694" width="7.85546875" style="129" customWidth="1"/>
    <col min="9695" max="9695" width="11.7109375" style="129" customWidth="1"/>
    <col min="9696" max="9696" width="7.5703125" style="129" customWidth="1"/>
    <col min="9697" max="9697" width="1.7109375" style="129" customWidth="1"/>
    <col min="9698" max="9698" width="9.7109375" style="129" customWidth="1"/>
    <col min="9699" max="9699" width="15" style="129" bestFit="1" customWidth="1"/>
    <col min="9700" max="9712" width="5.7109375" style="129"/>
    <col min="9713" max="9713" width="4.5703125" style="129" customWidth="1"/>
    <col min="9714" max="9714" width="1.7109375" style="129" customWidth="1"/>
    <col min="9715" max="9715" width="2.28515625" style="129" customWidth="1"/>
    <col min="9716" max="9716" width="33.28515625" style="129" customWidth="1"/>
    <col min="9717" max="9717" width="11.140625" style="129" customWidth="1"/>
    <col min="9718" max="9718" width="11.5703125" style="129" customWidth="1"/>
    <col min="9719" max="9719" width="10.7109375" style="129" customWidth="1"/>
    <col min="9720" max="9720" width="10.5703125" style="129" customWidth="1"/>
    <col min="9721" max="9721" width="11.5703125" style="129" customWidth="1"/>
    <col min="9722" max="9722" width="10.7109375" style="129" customWidth="1"/>
    <col min="9723" max="9723" width="12" style="129" customWidth="1"/>
    <col min="9724" max="9724" width="11.5703125" style="129" customWidth="1"/>
    <col min="9725" max="9725" width="10.7109375" style="129" customWidth="1"/>
    <col min="9726" max="9726" width="11.42578125" style="129" customWidth="1"/>
    <col min="9727" max="9727" width="12.140625" style="129" customWidth="1"/>
    <col min="9728" max="9728" width="11.5703125" style="129" customWidth="1"/>
    <col min="9729" max="9729" width="5.7109375" style="129"/>
    <col min="9730" max="9730" width="4.5703125" style="129" customWidth="1"/>
    <col min="9731" max="9731" width="11.140625" style="129" customWidth="1"/>
    <col min="9732" max="9732" width="11.5703125" style="129" customWidth="1"/>
    <col min="9733" max="9733" width="10.7109375" style="129" customWidth="1"/>
    <col min="9734" max="9734" width="10.5703125" style="129" customWidth="1"/>
    <col min="9735" max="9735" width="11.5703125" style="129" customWidth="1"/>
    <col min="9736" max="9736" width="10.7109375" style="129" customWidth="1"/>
    <col min="9737" max="9737" width="12" style="129" customWidth="1"/>
    <col min="9738" max="9738" width="11.5703125" style="129" customWidth="1"/>
    <col min="9739" max="9740" width="10.7109375" style="129" customWidth="1"/>
    <col min="9741" max="9742" width="11.5703125" style="129" customWidth="1"/>
    <col min="9743" max="9744" width="5.7109375" style="129"/>
    <col min="9745" max="9745" width="4.5703125" style="129" customWidth="1"/>
    <col min="9746" max="9746" width="1.7109375" style="129" customWidth="1"/>
    <col min="9747" max="9747" width="2.28515625" style="129" customWidth="1"/>
    <col min="9748" max="9748" width="33.28515625" style="129" customWidth="1"/>
    <col min="9749" max="9749" width="11.140625" style="129" customWidth="1"/>
    <col min="9750" max="9750" width="11.5703125" style="129" customWidth="1"/>
    <col min="9751" max="9751" width="10.7109375" style="129" customWidth="1"/>
    <col min="9752" max="9752" width="10.5703125" style="129" customWidth="1"/>
    <col min="9753" max="9753" width="11.5703125" style="129" customWidth="1"/>
    <col min="9754" max="9754" width="10.7109375" style="129" customWidth="1"/>
    <col min="9755" max="9755" width="12" style="129" customWidth="1"/>
    <col min="9756" max="9756" width="11.5703125" style="129" customWidth="1"/>
    <col min="9757" max="9758" width="10.7109375" style="129" customWidth="1"/>
    <col min="9759" max="9760" width="11.5703125" style="129" customWidth="1"/>
    <col min="9761" max="9761" width="5.7109375" style="129"/>
    <col min="9762" max="9762" width="4.5703125" style="129" customWidth="1"/>
    <col min="9763" max="9774" width="12.7109375" style="129" customWidth="1"/>
    <col min="9775" max="9776" width="5.7109375" style="129"/>
    <col min="9777" max="9777" width="4.5703125" style="129" customWidth="1"/>
    <col min="9778" max="9778" width="1.7109375" style="129" customWidth="1"/>
    <col min="9779" max="9779" width="2.28515625" style="129" customWidth="1"/>
    <col min="9780" max="9780" width="33.28515625" style="129" customWidth="1"/>
    <col min="9781" max="9781" width="11.140625" style="129" customWidth="1"/>
    <col min="9782" max="9782" width="11.5703125" style="129" customWidth="1"/>
    <col min="9783" max="9783" width="10.7109375" style="129" customWidth="1"/>
    <col min="9784" max="9784" width="10.5703125" style="129" customWidth="1"/>
    <col min="9785" max="9785" width="11.5703125" style="129" customWidth="1"/>
    <col min="9786" max="9786" width="10.7109375" style="129" customWidth="1"/>
    <col min="9787" max="9787" width="12" style="129" customWidth="1"/>
    <col min="9788" max="9788" width="11.5703125" style="129" customWidth="1"/>
    <col min="9789" max="9790" width="10.7109375" style="129" customWidth="1"/>
    <col min="9791" max="9792" width="11.5703125" style="129" customWidth="1"/>
    <col min="9793" max="9793" width="5.7109375" style="129"/>
    <col min="9794" max="9794" width="4.5703125" style="129" customWidth="1"/>
    <col min="9795" max="9805" width="12.7109375" style="129" customWidth="1"/>
    <col min="9806" max="9806" width="15.7109375" style="129" bestFit="1" customWidth="1"/>
    <col min="9807" max="9931" width="5.7109375" style="129"/>
    <col min="9932" max="9932" width="4.5703125" style="129" customWidth="1"/>
    <col min="9933" max="9933" width="1.7109375" style="129" customWidth="1"/>
    <col min="9934" max="9934" width="10.7109375" style="129" customWidth="1"/>
    <col min="9935" max="9935" width="8.28515625" style="129" customWidth="1"/>
    <col min="9936" max="9936" width="10.7109375" style="129" customWidth="1"/>
    <col min="9937" max="9937" width="10.140625" style="129" customWidth="1"/>
    <col min="9938" max="9938" width="10.7109375" style="129" customWidth="1"/>
    <col min="9939" max="9939" width="7.7109375" style="129" customWidth="1"/>
    <col min="9940" max="9940" width="1.7109375" style="129" customWidth="1"/>
    <col min="9941" max="9942" width="9.7109375" style="129" customWidth="1"/>
    <col min="9943" max="9943" width="1.7109375" style="129" customWidth="1"/>
    <col min="9944" max="9944" width="2.28515625" style="129" customWidth="1"/>
    <col min="9945" max="9945" width="33.28515625" style="129" customWidth="1"/>
    <col min="9946" max="9946" width="1.7109375" style="129" customWidth="1"/>
    <col min="9947" max="9947" width="11.7109375" style="129" customWidth="1"/>
    <col min="9948" max="9948" width="7.85546875" style="129" customWidth="1"/>
    <col min="9949" max="9949" width="11.7109375" style="129" customWidth="1"/>
    <col min="9950" max="9950" width="7.85546875" style="129" customWidth="1"/>
    <col min="9951" max="9951" width="11.7109375" style="129" customWidth="1"/>
    <col min="9952" max="9952" width="7.5703125" style="129" customWidth="1"/>
    <col min="9953" max="9953" width="1.7109375" style="129" customWidth="1"/>
    <col min="9954" max="9954" width="9.7109375" style="129" customWidth="1"/>
    <col min="9955" max="9955" width="15" style="129" bestFit="1" customWidth="1"/>
    <col min="9956" max="9968" width="5.7109375" style="129"/>
    <col min="9969" max="9969" width="4.5703125" style="129" customWidth="1"/>
    <col min="9970" max="9970" width="1.7109375" style="129" customWidth="1"/>
    <col min="9971" max="9971" width="2.28515625" style="129" customWidth="1"/>
    <col min="9972" max="9972" width="33.28515625" style="129" customWidth="1"/>
    <col min="9973" max="9973" width="11.140625" style="129" customWidth="1"/>
    <col min="9974" max="9974" width="11.5703125" style="129" customWidth="1"/>
    <col min="9975" max="9975" width="10.7109375" style="129" customWidth="1"/>
    <col min="9976" max="9976" width="10.5703125" style="129" customWidth="1"/>
    <col min="9977" max="9977" width="11.5703125" style="129" customWidth="1"/>
    <col min="9978" max="9978" width="10.7109375" style="129" customWidth="1"/>
    <col min="9979" max="9979" width="12" style="129" customWidth="1"/>
    <col min="9980" max="9980" width="11.5703125" style="129" customWidth="1"/>
    <col min="9981" max="9981" width="10.7109375" style="129" customWidth="1"/>
    <col min="9982" max="9982" width="11.42578125" style="129" customWidth="1"/>
    <col min="9983" max="9983" width="12.140625" style="129" customWidth="1"/>
    <col min="9984" max="9984" width="11.5703125" style="129" customWidth="1"/>
    <col min="9985" max="9985" width="5.7109375" style="129"/>
    <col min="9986" max="9986" width="4.5703125" style="129" customWidth="1"/>
    <col min="9987" max="9987" width="11.140625" style="129" customWidth="1"/>
    <col min="9988" max="9988" width="11.5703125" style="129" customWidth="1"/>
    <col min="9989" max="9989" width="10.7109375" style="129" customWidth="1"/>
    <col min="9990" max="9990" width="10.5703125" style="129" customWidth="1"/>
    <col min="9991" max="9991" width="11.5703125" style="129" customWidth="1"/>
    <col min="9992" max="9992" width="10.7109375" style="129" customWidth="1"/>
    <col min="9993" max="9993" width="12" style="129" customWidth="1"/>
    <col min="9994" max="9994" width="11.5703125" style="129" customWidth="1"/>
    <col min="9995" max="9996" width="10.7109375" style="129" customWidth="1"/>
    <col min="9997" max="9998" width="11.5703125" style="129" customWidth="1"/>
    <col min="9999" max="10000" width="5.7109375" style="129"/>
    <col min="10001" max="10001" width="4.5703125" style="129" customWidth="1"/>
    <col min="10002" max="10002" width="1.7109375" style="129" customWidth="1"/>
    <col min="10003" max="10003" width="2.28515625" style="129" customWidth="1"/>
    <col min="10004" max="10004" width="33.28515625" style="129" customWidth="1"/>
    <col min="10005" max="10005" width="11.140625" style="129" customWidth="1"/>
    <col min="10006" max="10006" width="11.5703125" style="129" customWidth="1"/>
    <col min="10007" max="10007" width="10.7109375" style="129" customWidth="1"/>
    <col min="10008" max="10008" width="10.5703125" style="129" customWidth="1"/>
    <col min="10009" max="10009" width="11.5703125" style="129" customWidth="1"/>
    <col min="10010" max="10010" width="10.7109375" style="129" customWidth="1"/>
    <col min="10011" max="10011" width="12" style="129" customWidth="1"/>
    <col min="10012" max="10012" width="11.5703125" style="129" customWidth="1"/>
    <col min="10013" max="10014" width="10.7109375" style="129" customWidth="1"/>
    <col min="10015" max="10016" width="11.5703125" style="129" customWidth="1"/>
    <col min="10017" max="10017" width="5.7109375" style="129"/>
    <col min="10018" max="10018" width="4.5703125" style="129" customWidth="1"/>
    <col min="10019" max="10030" width="12.7109375" style="129" customWidth="1"/>
    <col min="10031" max="10032" width="5.7109375" style="129"/>
    <col min="10033" max="10033" width="4.5703125" style="129" customWidth="1"/>
    <col min="10034" max="10034" width="1.7109375" style="129" customWidth="1"/>
    <col min="10035" max="10035" width="2.28515625" style="129" customWidth="1"/>
    <col min="10036" max="10036" width="33.28515625" style="129" customWidth="1"/>
    <col min="10037" max="10037" width="11.140625" style="129" customWidth="1"/>
    <col min="10038" max="10038" width="11.5703125" style="129" customWidth="1"/>
    <col min="10039" max="10039" width="10.7109375" style="129" customWidth="1"/>
    <col min="10040" max="10040" width="10.5703125" style="129" customWidth="1"/>
    <col min="10041" max="10041" width="11.5703125" style="129" customWidth="1"/>
    <col min="10042" max="10042" width="10.7109375" style="129" customWidth="1"/>
    <col min="10043" max="10043" width="12" style="129" customWidth="1"/>
    <col min="10044" max="10044" width="11.5703125" style="129" customWidth="1"/>
    <col min="10045" max="10046" width="10.7109375" style="129" customWidth="1"/>
    <col min="10047" max="10048" width="11.5703125" style="129" customWidth="1"/>
    <col min="10049" max="10049" width="5.7109375" style="129"/>
    <col min="10050" max="10050" width="4.5703125" style="129" customWidth="1"/>
    <col min="10051" max="10061" width="12.7109375" style="129" customWidth="1"/>
    <col min="10062" max="10062" width="15.7109375" style="129" bestFit="1" customWidth="1"/>
    <col min="10063" max="10187" width="5.7109375" style="129"/>
    <col min="10188" max="10188" width="4.5703125" style="129" customWidth="1"/>
    <col min="10189" max="10189" width="1.7109375" style="129" customWidth="1"/>
    <col min="10190" max="10190" width="10.7109375" style="129" customWidth="1"/>
    <col min="10191" max="10191" width="8.28515625" style="129" customWidth="1"/>
    <col min="10192" max="10192" width="10.7109375" style="129" customWidth="1"/>
    <col min="10193" max="10193" width="10.140625" style="129" customWidth="1"/>
    <col min="10194" max="10194" width="10.7109375" style="129" customWidth="1"/>
    <col min="10195" max="10195" width="7.7109375" style="129" customWidth="1"/>
    <col min="10196" max="10196" width="1.7109375" style="129" customWidth="1"/>
    <col min="10197" max="10198" width="9.7109375" style="129" customWidth="1"/>
    <col min="10199" max="10199" width="1.7109375" style="129" customWidth="1"/>
    <col min="10200" max="10200" width="2.28515625" style="129" customWidth="1"/>
    <col min="10201" max="10201" width="33.28515625" style="129" customWidth="1"/>
    <col min="10202" max="10202" width="1.7109375" style="129" customWidth="1"/>
    <col min="10203" max="10203" width="11.7109375" style="129" customWidth="1"/>
    <col min="10204" max="10204" width="7.85546875" style="129" customWidth="1"/>
    <col min="10205" max="10205" width="11.7109375" style="129" customWidth="1"/>
    <col min="10206" max="10206" width="7.85546875" style="129" customWidth="1"/>
    <col min="10207" max="10207" width="11.7109375" style="129" customWidth="1"/>
    <col min="10208" max="10208" width="7.5703125" style="129" customWidth="1"/>
    <col min="10209" max="10209" width="1.7109375" style="129" customWidth="1"/>
    <col min="10210" max="10210" width="9.7109375" style="129" customWidth="1"/>
    <col min="10211" max="10211" width="15" style="129" bestFit="1" customWidth="1"/>
    <col min="10212" max="10224" width="5.7109375" style="129"/>
    <col min="10225" max="10225" width="4.5703125" style="129" customWidth="1"/>
    <col min="10226" max="10226" width="1.7109375" style="129" customWidth="1"/>
    <col min="10227" max="10227" width="2.28515625" style="129" customWidth="1"/>
    <col min="10228" max="10228" width="33.28515625" style="129" customWidth="1"/>
    <col min="10229" max="10229" width="11.140625" style="129" customWidth="1"/>
    <col min="10230" max="10230" width="11.5703125" style="129" customWidth="1"/>
    <col min="10231" max="10231" width="10.7109375" style="129" customWidth="1"/>
    <col min="10232" max="10232" width="10.5703125" style="129" customWidth="1"/>
    <col min="10233" max="10233" width="11.5703125" style="129" customWidth="1"/>
    <col min="10234" max="10234" width="10.7109375" style="129" customWidth="1"/>
    <col min="10235" max="10235" width="12" style="129" customWidth="1"/>
    <col min="10236" max="10236" width="11.5703125" style="129" customWidth="1"/>
    <col min="10237" max="10237" width="10.7109375" style="129" customWidth="1"/>
    <col min="10238" max="10238" width="11.42578125" style="129" customWidth="1"/>
    <col min="10239" max="10239" width="12.140625" style="129" customWidth="1"/>
    <col min="10240" max="10240" width="11.5703125" style="129" customWidth="1"/>
    <col min="10241" max="10241" width="5.7109375" style="129"/>
    <col min="10242" max="10242" width="4.5703125" style="129" customWidth="1"/>
    <col min="10243" max="10243" width="11.140625" style="129" customWidth="1"/>
    <col min="10244" max="10244" width="11.5703125" style="129" customWidth="1"/>
    <col min="10245" max="10245" width="10.7109375" style="129" customWidth="1"/>
    <col min="10246" max="10246" width="10.5703125" style="129" customWidth="1"/>
    <col min="10247" max="10247" width="11.5703125" style="129" customWidth="1"/>
    <col min="10248" max="10248" width="10.7109375" style="129" customWidth="1"/>
    <col min="10249" max="10249" width="12" style="129" customWidth="1"/>
    <col min="10250" max="10250" width="11.5703125" style="129" customWidth="1"/>
    <col min="10251" max="10252" width="10.7109375" style="129" customWidth="1"/>
    <col min="10253" max="10254" width="11.5703125" style="129" customWidth="1"/>
    <col min="10255" max="10256" width="5.7109375" style="129"/>
    <col min="10257" max="10257" width="4.5703125" style="129" customWidth="1"/>
    <col min="10258" max="10258" width="1.7109375" style="129" customWidth="1"/>
    <col min="10259" max="10259" width="2.28515625" style="129" customWidth="1"/>
    <col min="10260" max="10260" width="33.28515625" style="129" customWidth="1"/>
    <col min="10261" max="10261" width="11.140625" style="129" customWidth="1"/>
    <col min="10262" max="10262" width="11.5703125" style="129" customWidth="1"/>
    <col min="10263" max="10263" width="10.7109375" style="129" customWidth="1"/>
    <col min="10264" max="10264" width="10.5703125" style="129" customWidth="1"/>
    <col min="10265" max="10265" width="11.5703125" style="129" customWidth="1"/>
    <col min="10266" max="10266" width="10.7109375" style="129" customWidth="1"/>
    <col min="10267" max="10267" width="12" style="129" customWidth="1"/>
    <col min="10268" max="10268" width="11.5703125" style="129" customWidth="1"/>
    <col min="10269" max="10270" width="10.7109375" style="129" customWidth="1"/>
    <col min="10271" max="10272" width="11.5703125" style="129" customWidth="1"/>
    <col min="10273" max="10273" width="5.7109375" style="129"/>
    <col min="10274" max="10274" width="4.5703125" style="129" customWidth="1"/>
    <col min="10275" max="10286" width="12.7109375" style="129" customWidth="1"/>
    <col min="10287" max="10288" width="5.7109375" style="129"/>
    <col min="10289" max="10289" width="4.5703125" style="129" customWidth="1"/>
    <col min="10290" max="10290" width="1.7109375" style="129" customWidth="1"/>
    <col min="10291" max="10291" width="2.28515625" style="129" customWidth="1"/>
    <col min="10292" max="10292" width="33.28515625" style="129" customWidth="1"/>
    <col min="10293" max="10293" width="11.140625" style="129" customWidth="1"/>
    <col min="10294" max="10294" width="11.5703125" style="129" customWidth="1"/>
    <col min="10295" max="10295" width="10.7109375" style="129" customWidth="1"/>
    <col min="10296" max="10296" width="10.5703125" style="129" customWidth="1"/>
    <col min="10297" max="10297" width="11.5703125" style="129" customWidth="1"/>
    <col min="10298" max="10298" width="10.7109375" style="129" customWidth="1"/>
    <col min="10299" max="10299" width="12" style="129" customWidth="1"/>
    <col min="10300" max="10300" width="11.5703125" style="129" customWidth="1"/>
    <col min="10301" max="10302" width="10.7109375" style="129" customWidth="1"/>
    <col min="10303" max="10304" width="11.5703125" style="129" customWidth="1"/>
    <col min="10305" max="10305" width="5.7109375" style="129"/>
    <col min="10306" max="10306" width="4.5703125" style="129" customWidth="1"/>
    <col min="10307" max="10317" width="12.7109375" style="129" customWidth="1"/>
    <col min="10318" max="10318" width="15.7109375" style="129" bestFit="1" customWidth="1"/>
    <col min="10319" max="10443" width="5.7109375" style="129"/>
    <col min="10444" max="10444" width="4.5703125" style="129" customWidth="1"/>
    <col min="10445" max="10445" width="1.7109375" style="129" customWidth="1"/>
    <col min="10446" max="10446" width="10.7109375" style="129" customWidth="1"/>
    <col min="10447" max="10447" width="8.28515625" style="129" customWidth="1"/>
    <col min="10448" max="10448" width="10.7109375" style="129" customWidth="1"/>
    <col min="10449" max="10449" width="10.140625" style="129" customWidth="1"/>
    <col min="10450" max="10450" width="10.7109375" style="129" customWidth="1"/>
    <col min="10451" max="10451" width="7.7109375" style="129" customWidth="1"/>
    <col min="10452" max="10452" width="1.7109375" style="129" customWidth="1"/>
    <col min="10453" max="10454" width="9.7109375" style="129" customWidth="1"/>
    <col min="10455" max="10455" width="1.7109375" style="129" customWidth="1"/>
    <col min="10456" max="10456" width="2.28515625" style="129" customWidth="1"/>
    <col min="10457" max="10457" width="33.28515625" style="129" customWidth="1"/>
    <col min="10458" max="10458" width="1.7109375" style="129" customWidth="1"/>
    <col min="10459" max="10459" width="11.7109375" style="129" customWidth="1"/>
    <col min="10460" max="10460" width="7.85546875" style="129" customWidth="1"/>
    <col min="10461" max="10461" width="11.7109375" style="129" customWidth="1"/>
    <col min="10462" max="10462" width="7.85546875" style="129" customWidth="1"/>
    <col min="10463" max="10463" width="11.7109375" style="129" customWidth="1"/>
    <col min="10464" max="10464" width="7.5703125" style="129" customWidth="1"/>
    <col min="10465" max="10465" width="1.7109375" style="129" customWidth="1"/>
    <col min="10466" max="10466" width="9.7109375" style="129" customWidth="1"/>
    <col min="10467" max="10467" width="15" style="129" bestFit="1" customWidth="1"/>
    <col min="10468" max="10480" width="5.7109375" style="129"/>
    <col min="10481" max="10481" width="4.5703125" style="129" customWidth="1"/>
    <col min="10482" max="10482" width="1.7109375" style="129" customWidth="1"/>
    <col min="10483" max="10483" width="2.28515625" style="129" customWidth="1"/>
    <col min="10484" max="10484" width="33.28515625" style="129" customWidth="1"/>
    <col min="10485" max="10485" width="11.140625" style="129" customWidth="1"/>
    <col min="10486" max="10486" width="11.5703125" style="129" customWidth="1"/>
    <col min="10487" max="10487" width="10.7109375" style="129" customWidth="1"/>
    <col min="10488" max="10488" width="10.5703125" style="129" customWidth="1"/>
    <col min="10489" max="10489" width="11.5703125" style="129" customWidth="1"/>
    <col min="10490" max="10490" width="10.7109375" style="129" customWidth="1"/>
    <col min="10491" max="10491" width="12" style="129" customWidth="1"/>
    <col min="10492" max="10492" width="11.5703125" style="129" customWidth="1"/>
    <col min="10493" max="10493" width="10.7109375" style="129" customWidth="1"/>
    <col min="10494" max="10494" width="11.42578125" style="129" customWidth="1"/>
    <col min="10495" max="10495" width="12.140625" style="129" customWidth="1"/>
    <col min="10496" max="10496" width="11.5703125" style="129" customWidth="1"/>
    <col min="10497" max="10497" width="5.7109375" style="129"/>
    <col min="10498" max="10498" width="4.5703125" style="129" customWidth="1"/>
    <col min="10499" max="10499" width="11.140625" style="129" customWidth="1"/>
    <col min="10500" max="10500" width="11.5703125" style="129" customWidth="1"/>
    <col min="10501" max="10501" width="10.7109375" style="129" customWidth="1"/>
    <col min="10502" max="10502" width="10.5703125" style="129" customWidth="1"/>
    <col min="10503" max="10503" width="11.5703125" style="129" customWidth="1"/>
    <col min="10504" max="10504" width="10.7109375" style="129" customWidth="1"/>
    <col min="10505" max="10505" width="12" style="129" customWidth="1"/>
    <col min="10506" max="10506" width="11.5703125" style="129" customWidth="1"/>
    <col min="10507" max="10508" width="10.7109375" style="129" customWidth="1"/>
    <col min="10509" max="10510" width="11.5703125" style="129" customWidth="1"/>
    <col min="10511" max="10512" width="5.7109375" style="129"/>
    <col min="10513" max="10513" width="4.5703125" style="129" customWidth="1"/>
    <col min="10514" max="10514" width="1.7109375" style="129" customWidth="1"/>
    <col min="10515" max="10515" width="2.28515625" style="129" customWidth="1"/>
    <col min="10516" max="10516" width="33.28515625" style="129" customWidth="1"/>
    <col min="10517" max="10517" width="11.140625" style="129" customWidth="1"/>
    <col min="10518" max="10518" width="11.5703125" style="129" customWidth="1"/>
    <col min="10519" max="10519" width="10.7109375" style="129" customWidth="1"/>
    <col min="10520" max="10520" width="10.5703125" style="129" customWidth="1"/>
    <col min="10521" max="10521" width="11.5703125" style="129" customWidth="1"/>
    <col min="10522" max="10522" width="10.7109375" style="129" customWidth="1"/>
    <col min="10523" max="10523" width="12" style="129" customWidth="1"/>
    <col min="10524" max="10524" width="11.5703125" style="129" customWidth="1"/>
    <col min="10525" max="10526" width="10.7109375" style="129" customWidth="1"/>
    <col min="10527" max="10528" width="11.5703125" style="129" customWidth="1"/>
    <col min="10529" max="10529" width="5.7109375" style="129"/>
    <col min="10530" max="10530" width="4.5703125" style="129" customWidth="1"/>
    <col min="10531" max="10542" width="12.7109375" style="129" customWidth="1"/>
    <col min="10543" max="10544" width="5.7109375" style="129"/>
    <col min="10545" max="10545" width="4.5703125" style="129" customWidth="1"/>
    <col min="10546" max="10546" width="1.7109375" style="129" customWidth="1"/>
    <col min="10547" max="10547" width="2.28515625" style="129" customWidth="1"/>
    <col min="10548" max="10548" width="33.28515625" style="129" customWidth="1"/>
    <col min="10549" max="10549" width="11.140625" style="129" customWidth="1"/>
    <col min="10550" max="10550" width="11.5703125" style="129" customWidth="1"/>
    <col min="10551" max="10551" width="10.7109375" style="129" customWidth="1"/>
    <col min="10552" max="10552" width="10.5703125" style="129" customWidth="1"/>
    <col min="10553" max="10553" width="11.5703125" style="129" customWidth="1"/>
    <col min="10554" max="10554" width="10.7109375" style="129" customWidth="1"/>
    <col min="10555" max="10555" width="12" style="129" customWidth="1"/>
    <col min="10556" max="10556" width="11.5703125" style="129" customWidth="1"/>
    <col min="10557" max="10558" width="10.7109375" style="129" customWidth="1"/>
    <col min="10559" max="10560" width="11.5703125" style="129" customWidth="1"/>
    <col min="10561" max="10561" width="5.7109375" style="129"/>
    <col min="10562" max="10562" width="4.5703125" style="129" customWidth="1"/>
    <col min="10563" max="10573" width="12.7109375" style="129" customWidth="1"/>
    <col min="10574" max="10574" width="15.7109375" style="129" bestFit="1" customWidth="1"/>
    <col min="10575" max="10699" width="5.7109375" style="129"/>
    <col min="10700" max="10700" width="4.5703125" style="129" customWidth="1"/>
    <col min="10701" max="10701" width="1.7109375" style="129" customWidth="1"/>
    <col min="10702" max="10702" width="10.7109375" style="129" customWidth="1"/>
    <col min="10703" max="10703" width="8.28515625" style="129" customWidth="1"/>
    <col min="10704" max="10704" width="10.7109375" style="129" customWidth="1"/>
    <col min="10705" max="10705" width="10.140625" style="129" customWidth="1"/>
    <col min="10706" max="10706" width="10.7109375" style="129" customWidth="1"/>
    <col min="10707" max="10707" width="7.7109375" style="129" customWidth="1"/>
    <col min="10708" max="10708" width="1.7109375" style="129" customWidth="1"/>
    <col min="10709" max="10710" width="9.7109375" style="129" customWidth="1"/>
    <col min="10711" max="10711" width="1.7109375" style="129" customWidth="1"/>
    <col min="10712" max="10712" width="2.28515625" style="129" customWidth="1"/>
    <col min="10713" max="10713" width="33.28515625" style="129" customWidth="1"/>
    <col min="10714" max="10714" width="1.7109375" style="129" customWidth="1"/>
    <col min="10715" max="10715" width="11.7109375" style="129" customWidth="1"/>
    <col min="10716" max="10716" width="7.85546875" style="129" customWidth="1"/>
    <col min="10717" max="10717" width="11.7109375" style="129" customWidth="1"/>
    <col min="10718" max="10718" width="7.85546875" style="129" customWidth="1"/>
    <col min="10719" max="10719" width="11.7109375" style="129" customWidth="1"/>
    <col min="10720" max="10720" width="7.5703125" style="129" customWidth="1"/>
    <col min="10721" max="10721" width="1.7109375" style="129" customWidth="1"/>
    <col min="10722" max="10722" width="9.7109375" style="129" customWidth="1"/>
    <col min="10723" max="10723" width="15" style="129" bestFit="1" customWidth="1"/>
    <col min="10724" max="10736" width="5.7109375" style="129"/>
    <col min="10737" max="10737" width="4.5703125" style="129" customWidth="1"/>
    <col min="10738" max="10738" width="1.7109375" style="129" customWidth="1"/>
    <col min="10739" max="10739" width="2.28515625" style="129" customWidth="1"/>
    <col min="10740" max="10740" width="33.28515625" style="129" customWidth="1"/>
    <col min="10741" max="10741" width="11.140625" style="129" customWidth="1"/>
    <col min="10742" max="10742" width="11.5703125" style="129" customWidth="1"/>
    <col min="10743" max="10743" width="10.7109375" style="129" customWidth="1"/>
    <col min="10744" max="10744" width="10.5703125" style="129" customWidth="1"/>
    <col min="10745" max="10745" width="11.5703125" style="129" customWidth="1"/>
    <col min="10746" max="10746" width="10.7109375" style="129" customWidth="1"/>
    <col min="10747" max="10747" width="12" style="129" customWidth="1"/>
    <col min="10748" max="10748" width="11.5703125" style="129" customWidth="1"/>
    <col min="10749" max="10749" width="10.7109375" style="129" customWidth="1"/>
    <col min="10750" max="10750" width="11.42578125" style="129" customWidth="1"/>
    <col min="10751" max="10751" width="12.140625" style="129" customWidth="1"/>
    <col min="10752" max="10752" width="11.5703125" style="129" customWidth="1"/>
    <col min="10753" max="10753" width="5.7109375" style="129"/>
    <col min="10754" max="10754" width="4.5703125" style="129" customWidth="1"/>
    <col min="10755" max="10755" width="11.140625" style="129" customWidth="1"/>
    <col min="10756" max="10756" width="11.5703125" style="129" customWidth="1"/>
    <col min="10757" max="10757" width="10.7109375" style="129" customWidth="1"/>
    <col min="10758" max="10758" width="10.5703125" style="129" customWidth="1"/>
    <col min="10759" max="10759" width="11.5703125" style="129" customWidth="1"/>
    <col min="10760" max="10760" width="10.7109375" style="129" customWidth="1"/>
    <col min="10761" max="10761" width="12" style="129" customWidth="1"/>
    <col min="10762" max="10762" width="11.5703125" style="129" customWidth="1"/>
    <col min="10763" max="10764" width="10.7109375" style="129" customWidth="1"/>
    <col min="10765" max="10766" width="11.5703125" style="129" customWidth="1"/>
    <col min="10767" max="10768" width="5.7109375" style="129"/>
    <col min="10769" max="10769" width="4.5703125" style="129" customWidth="1"/>
    <col min="10770" max="10770" width="1.7109375" style="129" customWidth="1"/>
    <col min="10771" max="10771" width="2.28515625" style="129" customWidth="1"/>
    <col min="10772" max="10772" width="33.28515625" style="129" customWidth="1"/>
    <col min="10773" max="10773" width="11.140625" style="129" customWidth="1"/>
    <col min="10774" max="10774" width="11.5703125" style="129" customWidth="1"/>
    <col min="10775" max="10775" width="10.7109375" style="129" customWidth="1"/>
    <col min="10776" max="10776" width="10.5703125" style="129" customWidth="1"/>
    <col min="10777" max="10777" width="11.5703125" style="129" customWidth="1"/>
    <col min="10778" max="10778" width="10.7109375" style="129" customWidth="1"/>
    <col min="10779" max="10779" width="12" style="129" customWidth="1"/>
    <col min="10780" max="10780" width="11.5703125" style="129" customWidth="1"/>
    <col min="10781" max="10782" width="10.7109375" style="129" customWidth="1"/>
    <col min="10783" max="10784" width="11.5703125" style="129" customWidth="1"/>
    <col min="10785" max="10785" width="5.7109375" style="129"/>
    <col min="10786" max="10786" width="4.5703125" style="129" customWidth="1"/>
    <col min="10787" max="10798" width="12.7109375" style="129" customWidth="1"/>
    <col min="10799" max="10800" width="5.7109375" style="129"/>
    <col min="10801" max="10801" width="4.5703125" style="129" customWidth="1"/>
    <col min="10802" max="10802" width="1.7109375" style="129" customWidth="1"/>
    <col min="10803" max="10803" width="2.28515625" style="129" customWidth="1"/>
    <col min="10804" max="10804" width="33.28515625" style="129" customWidth="1"/>
    <col min="10805" max="10805" width="11.140625" style="129" customWidth="1"/>
    <col min="10806" max="10806" width="11.5703125" style="129" customWidth="1"/>
    <col min="10807" max="10807" width="10.7109375" style="129" customWidth="1"/>
    <col min="10808" max="10808" width="10.5703125" style="129" customWidth="1"/>
    <col min="10809" max="10809" width="11.5703125" style="129" customWidth="1"/>
    <col min="10810" max="10810" width="10.7109375" style="129" customWidth="1"/>
    <col min="10811" max="10811" width="12" style="129" customWidth="1"/>
    <col min="10812" max="10812" width="11.5703125" style="129" customWidth="1"/>
    <col min="10813" max="10814" width="10.7109375" style="129" customWidth="1"/>
    <col min="10815" max="10816" width="11.5703125" style="129" customWidth="1"/>
    <col min="10817" max="10817" width="5.7109375" style="129"/>
    <col min="10818" max="10818" width="4.5703125" style="129" customWidth="1"/>
    <col min="10819" max="10829" width="12.7109375" style="129" customWidth="1"/>
    <col min="10830" max="10830" width="15.7109375" style="129" bestFit="1" customWidth="1"/>
    <col min="10831" max="10955" width="5.7109375" style="129"/>
    <col min="10956" max="10956" width="4.5703125" style="129" customWidth="1"/>
    <col min="10957" max="10957" width="1.7109375" style="129" customWidth="1"/>
    <col min="10958" max="10958" width="10.7109375" style="129" customWidth="1"/>
    <col min="10959" max="10959" width="8.28515625" style="129" customWidth="1"/>
    <col min="10960" max="10960" width="10.7109375" style="129" customWidth="1"/>
    <col min="10961" max="10961" width="10.140625" style="129" customWidth="1"/>
    <col min="10962" max="10962" width="10.7109375" style="129" customWidth="1"/>
    <col min="10963" max="10963" width="7.7109375" style="129" customWidth="1"/>
    <col min="10964" max="10964" width="1.7109375" style="129" customWidth="1"/>
    <col min="10965" max="10966" width="9.7109375" style="129" customWidth="1"/>
    <col min="10967" max="10967" width="1.7109375" style="129" customWidth="1"/>
    <col min="10968" max="10968" width="2.28515625" style="129" customWidth="1"/>
    <col min="10969" max="10969" width="33.28515625" style="129" customWidth="1"/>
    <col min="10970" max="10970" width="1.7109375" style="129" customWidth="1"/>
    <col min="10971" max="10971" width="11.7109375" style="129" customWidth="1"/>
    <col min="10972" max="10972" width="7.85546875" style="129" customWidth="1"/>
    <col min="10973" max="10973" width="11.7109375" style="129" customWidth="1"/>
    <col min="10974" max="10974" width="7.85546875" style="129" customWidth="1"/>
    <col min="10975" max="10975" width="11.7109375" style="129" customWidth="1"/>
    <col min="10976" max="10976" width="7.5703125" style="129" customWidth="1"/>
    <col min="10977" max="10977" width="1.7109375" style="129" customWidth="1"/>
    <col min="10978" max="10978" width="9.7109375" style="129" customWidth="1"/>
    <col min="10979" max="10979" width="15" style="129" bestFit="1" customWidth="1"/>
    <col min="10980" max="10992" width="5.7109375" style="129"/>
    <col min="10993" max="10993" width="4.5703125" style="129" customWidth="1"/>
    <col min="10994" max="10994" width="1.7109375" style="129" customWidth="1"/>
    <col min="10995" max="10995" width="2.28515625" style="129" customWidth="1"/>
    <col min="10996" max="10996" width="33.28515625" style="129" customWidth="1"/>
    <col min="10997" max="10997" width="11.140625" style="129" customWidth="1"/>
    <col min="10998" max="10998" width="11.5703125" style="129" customWidth="1"/>
    <col min="10999" max="10999" width="10.7109375" style="129" customWidth="1"/>
    <col min="11000" max="11000" width="10.5703125" style="129" customWidth="1"/>
    <col min="11001" max="11001" width="11.5703125" style="129" customWidth="1"/>
    <col min="11002" max="11002" width="10.7109375" style="129" customWidth="1"/>
    <col min="11003" max="11003" width="12" style="129" customWidth="1"/>
    <col min="11004" max="11004" width="11.5703125" style="129" customWidth="1"/>
    <col min="11005" max="11005" width="10.7109375" style="129" customWidth="1"/>
    <col min="11006" max="11006" width="11.42578125" style="129" customWidth="1"/>
    <col min="11007" max="11007" width="12.140625" style="129" customWidth="1"/>
    <col min="11008" max="11008" width="11.5703125" style="129" customWidth="1"/>
    <col min="11009" max="11009" width="5.7109375" style="129"/>
    <col min="11010" max="11010" width="4.5703125" style="129" customWidth="1"/>
    <col min="11011" max="11011" width="11.140625" style="129" customWidth="1"/>
    <col min="11012" max="11012" width="11.5703125" style="129" customWidth="1"/>
    <col min="11013" max="11013" width="10.7109375" style="129" customWidth="1"/>
    <col min="11014" max="11014" width="10.5703125" style="129" customWidth="1"/>
    <col min="11015" max="11015" width="11.5703125" style="129" customWidth="1"/>
    <col min="11016" max="11016" width="10.7109375" style="129" customWidth="1"/>
    <col min="11017" max="11017" width="12" style="129" customWidth="1"/>
    <col min="11018" max="11018" width="11.5703125" style="129" customWidth="1"/>
    <col min="11019" max="11020" width="10.7109375" style="129" customWidth="1"/>
    <col min="11021" max="11022" width="11.5703125" style="129" customWidth="1"/>
    <col min="11023" max="11024" width="5.7109375" style="129"/>
    <col min="11025" max="11025" width="4.5703125" style="129" customWidth="1"/>
    <col min="11026" max="11026" width="1.7109375" style="129" customWidth="1"/>
    <col min="11027" max="11027" width="2.28515625" style="129" customWidth="1"/>
    <col min="11028" max="11028" width="33.28515625" style="129" customWidth="1"/>
    <col min="11029" max="11029" width="11.140625" style="129" customWidth="1"/>
    <col min="11030" max="11030" width="11.5703125" style="129" customWidth="1"/>
    <col min="11031" max="11031" width="10.7109375" style="129" customWidth="1"/>
    <col min="11032" max="11032" width="10.5703125" style="129" customWidth="1"/>
    <col min="11033" max="11033" width="11.5703125" style="129" customWidth="1"/>
    <col min="11034" max="11034" width="10.7109375" style="129" customWidth="1"/>
    <col min="11035" max="11035" width="12" style="129" customWidth="1"/>
    <col min="11036" max="11036" width="11.5703125" style="129" customWidth="1"/>
    <col min="11037" max="11038" width="10.7109375" style="129" customWidth="1"/>
    <col min="11039" max="11040" width="11.5703125" style="129" customWidth="1"/>
    <col min="11041" max="11041" width="5.7109375" style="129"/>
    <col min="11042" max="11042" width="4.5703125" style="129" customWidth="1"/>
    <col min="11043" max="11054" width="12.7109375" style="129" customWidth="1"/>
    <col min="11055" max="11056" width="5.7109375" style="129"/>
    <col min="11057" max="11057" width="4.5703125" style="129" customWidth="1"/>
    <col min="11058" max="11058" width="1.7109375" style="129" customWidth="1"/>
    <col min="11059" max="11059" width="2.28515625" style="129" customWidth="1"/>
    <col min="11060" max="11060" width="33.28515625" style="129" customWidth="1"/>
    <col min="11061" max="11061" width="11.140625" style="129" customWidth="1"/>
    <col min="11062" max="11062" width="11.5703125" style="129" customWidth="1"/>
    <col min="11063" max="11063" width="10.7109375" style="129" customWidth="1"/>
    <col min="11064" max="11064" width="10.5703125" style="129" customWidth="1"/>
    <col min="11065" max="11065" width="11.5703125" style="129" customWidth="1"/>
    <col min="11066" max="11066" width="10.7109375" style="129" customWidth="1"/>
    <col min="11067" max="11067" width="12" style="129" customWidth="1"/>
    <col min="11068" max="11068" width="11.5703125" style="129" customWidth="1"/>
    <col min="11069" max="11070" width="10.7109375" style="129" customWidth="1"/>
    <col min="11071" max="11072" width="11.5703125" style="129" customWidth="1"/>
    <col min="11073" max="11073" width="5.7109375" style="129"/>
    <col min="11074" max="11074" width="4.5703125" style="129" customWidth="1"/>
    <col min="11075" max="11085" width="12.7109375" style="129" customWidth="1"/>
    <col min="11086" max="11086" width="15.7109375" style="129" bestFit="1" customWidth="1"/>
    <col min="11087" max="11211" width="5.7109375" style="129"/>
    <col min="11212" max="11212" width="4.5703125" style="129" customWidth="1"/>
    <col min="11213" max="11213" width="1.7109375" style="129" customWidth="1"/>
    <col min="11214" max="11214" width="10.7109375" style="129" customWidth="1"/>
    <col min="11215" max="11215" width="8.28515625" style="129" customWidth="1"/>
    <col min="11216" max="11216" width="10.7109375" style="129" customWidth="1"/>
    <col min="11217" max="11217" width="10.140625" style="129" customWidth="1"/>
    <col min="11218" max="11218" width="10.7109375" style="129" customWidth="1"/>
    <col min="11219" max="11219" width="7.7109375" style="129" customWidth="1"/>
    <col min="11220" max="11220" width="1.7109375" style="129" customWidth="1"/>
    <col min="11221" max="11222" width="9.7109375" style="129" customWidth="1"/>
    <col min="11223" max="11223" width="1.7109375" style="129" customWidth="1"/>
    <col min="11224" max="11224" width="2.28515625" style="129" customWidth="1"/>
    <col min="11225" max="11225" width="33.28515625" style="129" customWidth="1"/>
    <col min="11226" max="11226" width="1.7109375" style="129" customWidth="1"/>
    <col min="11227" max="11227" width="11.7109375" style="129" customWidth="1"/>
    <col min="11228" max="11228" width="7.85546875" style="129" customWidth="1"/>
    <col min="11229" max="11229" width="11.7109375" style="129" customWidth="1"/>
    <col min="11230" max="11230" width="7.85546875" style="129" customWidth="1"/>
    <col min="11231" max="11231" width="11.7109375" style="129" customWidth="1"/>
    <col min="11232" max="11232" width="7.5703125" style="129" customWidth="1"/>
    <col min="11233" max="11233" width="1.7109375" style="129" customWidth="1"/>
    <col min="11234" max="11234" width="9.7109375" style="129" customWidth="1"/>
    <col min="11235" max="11235" width="15" style="129" bestFit="1" customWidth="1"/>
    <col min="11236" max="11248" width="5.7109375" style="129"/>
    <col min="11249" max="11249" width="4.5703125" style="129" customWidth="1"/>
    <col min="11250" max="11250" width="1.7109375" style="129" customWidth="1"/>
    <col min="11251" max="11251" width="2.28515625" style="129" customWidth="1"/>
    <col min="11252" max="11252" width="33.28515625" style="129" customWidth="1"/>
    <col min="11253" max="11253" width="11.140625" style="129" customWidth="1"/>
    <col min="11254" max="11254" width="11.5703125" style="129" customWidth="1"/>
    <col min="11255" max="11255" width="10.7109375" style="129" customWidth="1"/>
    <col min="11256" max="11256" width="10.5703125" style="129" customWidth="1"/>
    <col min="11257" max="11257" width="11.5703125" style="129" customWidth="1"/>
    <col min="11258" max="11258" width="10.7109375" style="129" customWidth="1"/>
    <col min="11259" max="11259" width="12" style="129" customWidth="1"/>
    <col min="11260" max="11260" width="11.5703125" style="129" customWidth="1"/>
    <col min="11261" max="11261" width="10.7109375" style="129" customWidth="1"/>
    <col min="11262" max="11262" width="11.42578125" style="129" customWidth="1"/>
    <col min="11263" max="11263" width="12.140625" style="129" customWidth="1"/>
    <col min="11264" max="11264" width="11.5703125" style="129" customWidth="1"/>
    <col min="11265" max="11265" width="5.7109375" style="129"/>
    <col min="11266" max="11266" width="4.5703125" style="129" customWidth="1"/>
    <col min="11267" max="11267" width="11.140625" style="129" customWidth="1"/>
    <col min="11268" max="11268" width="11.5703125" style="129" customWidth="1"/>
    <col min="11269" max="11269" width="10.7109375" style="129" customWidth="1"/>
    <col min="11270" max="11270" width="10.5703125" style="129" customWidth="1"/>
    <col min="11271" max="11271" width="11.5703125" style="129" customWidth="1"/>
    <col min="11272" max="11272" width="10.7109375" style="129" customWidth="1"/>
    <col min="11273" max="11273" width="12" style="129" customWidth="1"/>
    <col min="11274" max="11274" width="11.5703125" style="129" customWidth="1"/>
    <col min="11275" max="11276" width="10.7109375" style="129" customWidth="1"/>
    <col min="11277" max="11278" width="11.5703125" style="129" customWidth="1"/>
    <col min="11279" max="11280" width="5.7109375" style="129"/>
    <col min="11281" max="11281" width="4.5703125" style="129" customWidth="1"/>
    <col min="11282" max="11282" width="1.7109375" style="129" customWidth="1"/>
    <col min="11283" max="11283" width="2.28515625" style="129" customWidth="1"/>
    <col min="11284" max="11284" width="33.28515625" style="129" customWidth="1"/>
    <col min="11285" max="11285" width="11.140625" style="129" customWidth="1"/>
    <col min="11286" max="11286" width="11.5703125" style="129" customWidth="1"/>
    <col min="11287" max="11287" width="10.7109375" style="129" customWidth="1"/>
    <col min="11288" max="11288" width="10.5703125" style="129" customWidth="1"/>
    <col min="11289" max="11289" width="11.5703125" style="129" customWidth="1"/>
    <col min="11290" max="11290" width="10.7109375" style="129" customWidth="1"/>
    <col min="11291" max="11291" width="12" style="129" customWidth="1"/>
    <col min="11292" max="11292" width="11.5703125" style="129" customWidth="1"/>
    <col min="11293" max="11294" width="10.7109375" style="129" customWidth="1"/>
    <col min="11295" max="11296" width="11.5703125" style="129" customWidth="1"/>
    <col min="11297" max="11297" width="5.7109375" style="129"/>
    <col min="11298" max="11298" width="4.5703125" style="129" customWidth="1"/>
    <col min="11299" max="11310" width="12.7109375" style="129" customWidth="1"/>
    <col min="11311" max="11312" width="5.7109375" style="129"/>
    <col min="11313" max="11313" width="4.5703125" style="129" customWidth="1"/>
    <col min="11314" max="11314" width="1.7109375" style="129" customWidth="1"/>
    <col min="11315" max="11315" width="2.28515625" style="129" customWidth="1"/>
    <col min="11316" max="11316" width="33.28515625" style="129" customWidth="1"/>
    <col min="11317" max="11317" width="11.140625" style="129" customWidth="1"/>
    <col min="11318" max="11318" width="11.5703125" style="129" customWidth="1"/>
    <col min="11319" max="11319" width="10.7109375" style="129" customWidth="1"/>
    <col min="11320" max="11320" width="10.5703125" style="129" customWidth="1"/>
    <col min="11321" max="11321" width="11.5703125" style="129" customWidth="1"/>
    <col min="11322" max="11322" width="10.7109375" style="129" customWidth="1"/>
    <col min="11323" max="11323" width="12" style="129" customWidth="1"/>
    <col min="11324" max="11324" width="11.5703125" style="129" customWidth="1"/>
    <col min="11325" max="11326" width="10.7109375" style="129" customWidth="1"/>
    <col min="11327" max="11328" width="11.5703125" style="129" customWidth="1"/>
    <col min="11329" max="11329" width="5.7109375" style="129"/>
    <col min="11330" max="11330" width="4.5703125" style="129" customWidth="1"/>
    <col min="11331" max="11341" width="12.7109375" style="129" customWidth="1"/>
    <col min="11342" max="11342" width="15.7109375" style="129" bestFit="1" customWidth="1"/>
    <col min="11343" max="11467" width="5.7109375" style="129"/>
    <col min="11468" max="11468" width="4.5703125" style="129" customWidth="1"/>
    <col min="11469" max="11469" width="1.7109375" style="129" customWidth="1"/>
    <col min="11470" max="11470" width="10.7109375" style="129" customWidth="1"/>
    <col min="11471" max="11471" width="8.28515625" style="129" customWidth="1"/>
    <col min="11472" max="11472" width="10.7109375" style="129" customWidth="1"/>
    <col min="11473" max="11473" width="10.140625" style="129" customWidth="1"/>
    <col min="11474" max="11474" width="10.7109375" style="129" customWidth="1"/>
    <col min="11475" max="11475" width="7.7109375" style="129" customWidth="1"/>
    <col min="11476" max="11476" width="1.7109375" style="129" customWidth="1"/>
    <col min="11477" max="11478" width="9.7109375" style="129" customWidth="1"/>
    <col min="11479" max="11479" width="1.7109375" style="129" customWidth="1"/>
    <col min="11480" max="11480" width="2.28515625" style="129" customWidth="1"/>
    <col min="11481" max="11481" width="33.28515625" style="129" customWidth="1"/>
    <col min="11482" max="11482" width="1.7109375" style="129" customWidth="1"/>
    <col min="11483" max="11483" width="11.7109375" style="129" customWidth="1"/>
    <col min="11484" max="11484" width="7.85546875" style="129" customWidth="1"/>
    <col min="11485" max="11485" width="11.7109375" style="129" customWidth="1"/>
    <col min="11486" max="11486" width="7.85546875" style="129" customWidth="1"/>
    <col min="11487" max="11487" width="11.7109375" style="129" customWidth="1"/>
    <col min="11488" max="11488" width="7.5703125" style="129" customWidth="1"/>
    <col min="11489" max="11489" width="1.7109375" style="129" customWidth="1"/>
    <col min="11490" max="11490" width="9.7109375" style="129" customWidth="1"/>
    <col min="11491" max="11491" width="15" style="129" bestFit="1" customWidth="1"/>
    <col min="11492" max="11504" width="5.7109375" style="129"/>
    <col min="11505" max="11505" width="4.5703125" style="129" customWidth="1"/>
    <col min="11506" max="11506" width="1.7109375" style="129" customWidth="1"/>
    <col min="11507" max="11507" width="2.28515625" style="129" customWidth="1"/>
    <col min="11508" max="11508" width="33.28515625" style="129" customWidth="1"/>
    <col min="11509" max="11509" width="11.140625" style="129" customWidth="1"/>
    <col min="11510" max="11510" width="11.5703125" style="129" customWidth="1"/>
    <col min="11511" max="11511" width="10.7109375" style="129" customWidth="1"/>
    <col min="11512" max="11512" width="10.5703125" style="129" customWidth="1"/>
    <col min="11513" max="11513" width="11.5703125" style="129" customWidth="1"/>
    <col min="11514" max="11514" width="10.7109375" style="129" customWidth="1"/>
    <col min="11515" max="11515" width="12" style="129" customWidth="1"/>
    <col min="11516" max="11516" width="11.5703125" style="129" customWidth="1"/>
    <col min="11517" max="11517" width="10.7109375" style="129" customWidth="1"/>
    <col min="11518" max="11518" width="11.42578125" style="129" customWidth="1"/>
    <col min="11519" max="11519" width="12.140625" style="129" customWidth="1"/>
    <col min="11520" max="11520" width="11.5703125" style="129" customWidth="1"/>
    <col min="11521" max="11521" width="5.7109375" style="129"/>
    <col min="11522" max="11522" width="4.5703125" style="129" customWidth="1"/>
    <col min="11523" max="11523" width="11.140625" style="129" customWidth="1"/>
    <col min="11524" max="11524" width="11.5703125" style="129" customWidth="1"/>
    <col min="11525" max="11525" width="10.7109375" style="129" customWidth="1"/>
    <col min="11526" max="11526" width="10.5703125" style="129" customWidth="1"/>
    <col min="11527" max="11527" width="11.5703125" style="129" customWidth="1"/>
    <col min="11528" max="11528" width="10.7109375" style="129" customWidth="1"/>
    <col min="11529" max="11529" width="12" style="129" customWidth="1"/>
    <col min="11530" max="11530" width="11.5703125" style="129" customWidth="1"/>
    <col min="11531" max="11532" width="10.7109375" style="129" customWidth="1"/>
    <col min="11533" max="11534" width="11.5703125" style="129" customWidth="1"/>
    <col min="11535" max="11536" width="5.7109375" style="129"/>
    <col min="11537" max="11537" width="4.5703125" style="129" customWidth="1"/>
    <col min="11538" max="11538" width="1.7109375" style="129" customWidth="1"/>
    <col min="11539" max="11539" width="2.28515625" style="129" customWidth="1"/>
    <col min="11540" max="11540" width="33.28515625" style="129" customWidth="1"/>
    <col min="11541" max="11541" width="11.140625" style="129" customWidth="1"/>
    <col min="11542" max="11542" width="11.5703125" style="129" customWidth="1"/>
    <col min="11543" max="11543" width="10.7109375" style="129" customWidth="1"/>
    <col min="11544" max="11544" width="10.5703125" style="129" customWidth="1"/>
    <col min="11545" max="11545" width="11.5703125" style="129" customWidth="1"/>
    <col min="11546" max="11546" width="10.7109375" style="129" customWidth="1"/>
    <col min="11547" max="11547" width="12" style="129" customWidth="1"/>
    <col min="11548" max="11548" width="11.5703125" style="129" customWidth="1"/>
    <col min="11549" max="11550" width="10.7109375" style="129" customWidth="1"/>
    <col min="11551" max="11552" width="11.5703125" style="129" customWidth="1"/>
    <col min="11553" max="11553" width="5.7109375" style="129"/>
    <col min="11554" max="11554" width="4.5703125" style="129" customWidth="1"/>
    <col min="11555" max="11566" width="12.7109375" style="129" customWidth="1"/>
    <col min="11567" max="11568" width="5.7109375" style="129"/>
    <col min="11569" max="11569" width="4.5703125" style="129" customWidth="1"/>
    <col min="11570" max="11570" width="1.7109375" style="129" customWidth="1"/>
    <col min="11571" max="11571" width="2.28515625" style="129" customWidth="1"/>
    <col min="11572" max="11572" width="33.28515625" style="129" customWidth="1"/>
    <col min="11573" max="11573" width="11.140625" style="129" customWidth="1"/>
    <col min="11574" max="11574" width="11.5703125" style="129" customWidth="1"/>
    <col min="11575" max="11575" width="10.7109375" style="129" customWidth="1"/>
    <col min="11576" max="11576" width="10.5703125" style="129" customWidth="1"/>
    <col min="11577" max="11577" width="11.5703125" style="129" customWidth="1"/>
    <col min="11578" max="11578" width="10.7109375" style="129" customWidth="1"/>
    <col min="11579" max="11579" width="12" style="129" customWidth="1"/>
    <col min="11580" max="11580" width="11.5703125" style="129" customWidth="1"/>
    <col min="11581" max="11582" width="10.7109375" style="129" customWidth="1"/>
    <col min="11583" max="11584" width="11.5703125" style="129" customWidth="1"/>
    <col min="11585" max="11585" width="5.7109375" style="129"/>
    <col min="11586" max="11586" width="4.5703125" style="129" customWidth="1"/>
    <col min="11587" max="11597" width="12.7109375" style="129" customWidth="1"/>
    <col min="11598" max="11598" width="15.7109375" style="129" bestFit="1" customWidth="1"/>
    <col min="11599" max="11723" width="5.7109375" style="129"/>
    <col min="11724" max="11724" width="4.5703125" style="129" customWidth="1"/>
    <col min="11725" max="11725" width="1.7109375" style="129" customWidth="1"/>
    <col min="11726" max="11726" width="10.7109375" style="129" customWidth="1"/>
    <col min="11727" max="11727" width="8.28515625" style="129" customWidth="1"/>
    <col min="11728" max="11728" width="10.7109375" style="129" customWidth="1"/>
    <col min="11729" max="11729" width="10.140625" style="129" customWidth="1"/>
    <col min="11730" max="11730" width="10.7109375" style="129" customWidth="1"/>
    <col min="11731" max="11731" width="7.7109375" style="129" customWidth="1"/>
    <col min="11732" max="11732" width="1.7109375" style="129" customWidth="1"/>
    <col min="11733" max="11734" width="9.7109375" style="129" customWidth="1"/>
    <col min="11735" max="11735" width="1.7109375" style="129" customWidth="1"/>
    <col min="11736" max="11736" width="2.28515625" style="129" customWidth="1"/>
    <col min="11737" max="11737" width="33.28515625" style="129" customWidth="1"/>
    <col min="11738" max="11738" width="1.7109375" style="129" customWidth="1"/>
    <col min="11739" max="11739" width="11.7109375" style="129" customWidth="1"/>
    <col min="11740" max="11740" width="7.85546875" style="129" customWidth="1"/>
    <col min="11741" max="11741" width="11.7109375" style="129" customWidth="1"/>
    <col min="11742" max="11742" width="7.85546875" style="129" customWidth="1"/>
    <col min="11743" max="11743" width="11.7109375" style="129" customWidth="1"/>
    <col min="11744" max="11744" width="7.5703125" style="129" customWidth="1"/>
    <col min="11745" max="11745" width="1.7109375" style="129" customWidth="1"/>
    <col min="11746" max="11746" width="9.7109375" style="129" customWidth="1"/>
    <col min="11747" max="11747" width="15" style="129" bestFit="1" customWidth="1"/>
    <col min="11748" max="11760" width="5.7109375" style="129"/>
    <col min="11761" max="11761" width="4.5703125" style="129" customWidth="1"/>
    <col min="11762" max="11762" width="1.7109375" style="129" customWidth="1"/>
    <col min="11763" max="11763" width="2.28515625" style="129" customWidth="1"/>
    <col min="11764" max="11764" width="33.28515625" style="129" customWidth="1"/>
    <col min="11765" max="11765" width="11.140625" style="129" customWidth="1"/>
    <col min="11766" max="11766" width="11.5703125" style="129" customWidth="1"/>
    <col min="11767" max="11767" width="10.7109375" style="129" customWidth="1"/>
    <col min="11768" max="11768" width="10.5703125" style="129" customWidth="1"/>
    <col min="11769" max="11769" width="11.5703125" style="129" customWidth="1"/>
    <col min="11770" max="11770" width="10.7109375" style="129" customWidth="1"/>
    <col min="11771" max="11771" width="12" style="129" customWidth="1"/>
    <col min="11772" max="11772" width="11.5703125" style="129" customWidth="1"/>
    <col min="11773" max="11773" width="10.7109375" style="129" customWidth="1"/>
    <col min="11774" max="11774" width="11.42578125" style="129" customWidth="1"/>
    <col min="11775" max="11775" width="12.140625" style="129" customWidth="1"/>
    <col min="11776" max="11776" width="11.5703125" style="129" customWidth="1"/>
    <col min="11777" max="11777" width="5.7109375" style="129"/>
    <col min="11778" max="11778" width="4.5703125" style="129" customWidth="1"/>
    <col min="11779" max="11779" width="11.140625" style="129" customWidth="1"/>
    <col min="11780" max="11780" width="11.5703125" style="129" customWidth="1"/>
    <col min="11781" max="11781" width="10.7109375" style="129" customWidth="1"/>
    <col min="11782" max="11782" width="10.5703125" style="129" customWidth="1"/>
    <col min="11783" max="11783" width="11.5703125" style="129" customWidth="1"/>
    <col min="11784" max="11784" width="10.7109375" style="129" customWidth="1"/>
    <col min="11785" max="11785" width="12" style="129" customWidth="1"/>
    <col min="11786" max="11786" width="11.5703125" style="129" customWidth="1"/>
    <col min="11787" max="11788" width="10.7109375" style="129" customWidth="1"/>
    <col min="11789" max="11790" width="11.5703125" style="129" customWidth="1"/>
    <col min="11791" max="11792" width="5.7109375" style="129"/>
    <col min="11793" max="11793" width="4.5703125" style="129" customWidth="1"/>
    <col min="11794" max="11794" width="1.7109375" style="129" customWidth="1"/>
    <col min="11795" max="11795" width="2.28515625" style="129" customWidth="1"/>
    <col min="11796" max="11796" width="33.28515625" style="129" customWidth="1"/>
    <col min="11797" max="11797" width="11.140625" style="129" customWidth="1"/>
    <col min="11798" max="11798" width="11.5703125" style="129" customWidth="1"/>
    <col min="11799" max="11799" width="10.7109375" style="129" customWidth="1"/>
    <col min="11800" max="11800" width="10.5703125" style="129" customWidth="1"/>
    <col min="11801" max="11801" width="11.5703125" style="129" customWidth="1"/>
    <col min="11802" max="11802" width="10.7109375" style="129" customWidth="1"/>
    <col min="11803" max="11803" width="12" style="129" customWidth="1"/>
    <col min="11804" max="11804" width="11.5703125" style="129" customWidth="1"/>
    <col min="11805" max="11806" width="10.7109375" style="129" customWidth="1"/>
    <col min="11807" max="11808" width="11.5703125" style="129" customWidth="1"/>
    <col min="11809" max="11809" width="5.7109375" style="129"/>
    <col min="11810" max="11810" width="4.5703125" style="129" customWidth="1"/>
    <col min="11811" max="11822" width="12.7109375" style="129" customWidth="1"/>
    <col min="11823" max="11824" width="5.7109375" style="129"/>
    <col min="11825" max="11825" width="4.5703125" style="129" customWidth="1"/>
    <col min="11826" max="11826" width="1.7109375" style="129" customWidth="1"/>
    <col min="11827" max="11827" width="2.28515625" style="129" customWidth="1"/>
    <col min="11828" max="11828" width="33.28515625" style="129" customWidth="1"/>
    <col min="11829" max="11829" width="11.140625" style="129" customWidth="1"/>
    <col min="11830" max="11830" width="11.5703125" style="129" customWidth="1"/>
    <col min="11831" max="11831" width="10.7109375" style="129" customWidth="1"/>
    <col min="11832" max="11832" width="10.5703125" style="129" customWidth="1"/>
    <col min="11833" max="11833" width="11.5703125" style="129" customWidth="1"/>
    <col min="11834" max="11834" width="10.7109375" style="129" customWidth="1"/>
    <col min="11835" max="11835" width="12" style="129" customWidth="1"/>
    <col min="11836" max="11836" width="11.5703125" style="129" customWidth="1"/>
    <col min="11837" max="11838" width="10.7109375" style="129" customWidth="1"/>
    <col min="11839" max="11840" width="11.5703125" style="129" customWidth="1"/>
    <col min="11841" max="11841" width="5.7109375" style="129"/>
    <col min="11842" max="11842" width="4.5703125" style="129" customWidth="1"/>
    <col min="11843" max="11853" width="12.7109375" style="129" customWidth="1"/>
    <col min="11854" max="11854" width="15.7109375" style="129" bestFit="1" customWidth="1"/>
    <col min="11855" max="11979" width="5.7109375" style="129"/>
    <col min="11980" max="11980" width="4.5703125" style="129" customWidth="1"/>
    <col min="11981" max="11981" width="1.7109375" style="129" customWidth="1"/>
    <col min="11982" max="11982" width="10.7109375" style="129" customWidth="1"/>
    <col min="11983" max="11983" width="8.28515625" style="129" customWidth="1"/>
    <col min="11984" max="11984" width="10.7109375" style="129" customWidth="1"/>
    <col min="11985" max="11985" width="10.140625" style="129" customWidth="1"/>
    <col min="11986" max="11986" width="10.7109375" style="129" customWidth="1"/>
    <col min="11987" max="11987" width="7.7109375" style="129" customWidth="1"/>
    <col min="11988" max="11988" width="1.7109375" style="129" customWidth="1"/>
    <col min="11989" max="11990" width="9.7109375" style="129" customWidth="1"/>
    <col min="11991" max="11991" width="1.7109375" style="129" customWidth="1"/>
    <col min="11992" max="11992" width="2.28515625" style="129" customWidth="1"/>
    <col min="11993" max="11993" width="33.28515625" style="129" customWidth="1"/>
    <col min="11994" max="11994" width="1.7109375" style="129" customWidth="1"/>
    <col min="11995" max="11995" width="11.7109375" style="129" customWidth="1"/>
    <col min="11996" max="11996" width="7.85546875" style="129" customWidth="1"/>
    <col min="11997" max="11997" width="11.7109375" style="129" customWidth="1"/>
    <col min="11998" max="11998" width="7.85546875" style="129" customWidth="1"/>
    <col min="11999" max="11999" width="11.7109375" style="129" customWidth="1"/>
    <col min="12000" max="12000" width="7.5703125" style="129" customWidth="1"/>
    <col min="12001" max="12001" width="1.7109375" style="129" customWidth="1"/>
    <col min="12002" max="12002" width="9.7109375" style="129" customWidth="1"/>
    <col min="12003" max="12003" width="15" style="129" bestFit="1" customWidth="1"/>
    <col min="12004" max="12016" width="5.7109375" style="129"/>
    <col min="12017" max="12017" width="4.5703125" style="129" customWidth="1"/>
    <col min="12018" max="12018" width="1.7109375" style="129" customWidth="1"/>
    <col min="12019" max="12019" width="2.28515625" style="129" customWidth="1"/>
    <col min="12020" max="12020" width="33.28515625" style="129" customWidth="1"/>
    <col min="12021" max="12021" width="11.140625" style="129" customWidth="1"/>
    <col min="12022" max="12022" width="11.5703125" style="129" customWidth="1"/>
    <col min="12023" max="12023" width="10.7109375" style="129" customWidth="1"/>
    <col min="12024" max="12024" width="10.5703125" style="129" customWidth="1"/>
    <col min="12025" max="12025" width="11.5703125" style="129" customWidth="1"/>
    <col min="12026" max="12026" width="10.7109375" style="129" customWidth="1"/>
    <col min="12027" max="12027" width="12" style="129" customWidth="1"/>
    <col min="12028" max="12028" width="11.5703125" style="129" customWidth="1"/>
    <col min="12029" max="12029" width="10.7109375" style="129" customWidth="1"/>
    <col min="12030" max="12030" width="11.42578125" style="129" customWidth="1"/>
    <col min="12031" max="12031" width="12.140625" style="129" customWidth="1"/>
    <col min="12032" max="12032" width="11.5703125" style="129" customWidth="1"/>
    <col min="12033" max="12033" width="5.7109375" style="129"/>
    <col min="12034" max="12034" width="4.5703125" style="129" customWidth="1"/>
    <col min="12035" max="12035" width="11.140625" style="129" customWidth="1"/>
    <col min="12036" max="12036" width="11.5703125" style="129" customWidth="1"/>
    <col min="12037" max="12037" width="10.7109375" style="129" customWidth="1"/>
    <col min="12038" max="12038" width="10.5703125" style="129" customWidth="1"/>
    <col min="12039" max="12039" width="11.5703125" style="129" customWidth="1"/>
    <col min="12040" max="12040" width="10.7109375" style="129" customWidth="1"/>
    <col min="12041" max="12041" width="12" style="129" customWidth="1"/>
    <col min="12042" max="12042" width="11.5703125" style="129" customWidth="1"/>
    <col min="12043" max="12044" width="10.7109375" style="129" customWidth="1"/>
    <col min="12045" max="12046" width="11.5703125" style="129" customWidth="1"/>
    <col min="12047" max="12048" width="5.7109375" style="129"/>
    <col min="12049" max="12049" width="4.5703125" style="129" customWidth="1"/>
    <col min="12050" max="12050" width="1.7109375" style="129" customWidth="1"/>
    <col min="12051" max="12051" width="2.28515625" style="129" customWidth="1"/>
    <col min="12052" max="12052" width="33.28515625" style="129" customWidth="1"/>
    <col min="12053" max="12053" width="11.140625" style="129" customWidth="1"/>
    <col min="12054" max="12054" width="11.5703125" style="129" customWidth="1"/>
    <col min="12055" max="12055" width="10.7109375" style="129" customWidth="1"/>
    <col min="12056" max="12056" width="10.5703125" style="129" customWidth="1"/>
    <col min="12057" max="12057" width="11.5703125" style="129" customWidth="1"/>
    <col min="12058" max="12058" width="10.7109375" style="129" customWidth="1"/>
    <col min="12059" max="12059" width="12" style="129" customWidth="1"/>
    <col min="12060" max="12060" width="11.5703125" style="129" customWidth="1"/>
    <col min="12061" max="12062" width="10.7109375" style="129" customWidth="1"/>
    <col min="12063" max="12064" width="11.5703125" style="129" customWidth="1"/>
    <col min="12065" max="12065" width="5.7109375" style="129"/>
    <col min="12066" max="12066" width="4.5703125" style="129" customWidth="1"/>
    <col min="12067" max="12078" width="12.7109375" style="129" customWidth="1"/>
    <col min="12079" max="12080" width="5.7109375" style="129"/>
    <col min="12081" max="12081" width="4.5703125" style="129" customWidth="1"/>
    <col min="12082" max="12082" width="1.7109375" style="129" customWidth="1"/>
    <col min="12083" max="12083" width="2.28515625" style="129" customWidth="1"/>
    <col min="12084" max="12084" width="33.28515625" style="129" customWidth="1"/>
    <col min="12085" max="12085" width="11.140625" style="129" customWidth="1"/>
    <col min="12086" max="12086" width="11.5703125" style="129" customWidth="1"/>
    <col min="12087" max="12087" width="10.7109375" style="129" customWidth="1"/>
    <col min="12088" max="12088" width="10.5703125" style="129" customWidth="1"/>
    <col min="12089" max="12089" width="11.5703125" style="129" customWidth="1"/>
    <col min="12090" max="12090" width="10.7109375" style="129" customWidth="1"/>
    <col min="12091" max="12091" width="12" style="129" customWidth="1"/>
    <col min="12092" max="12092" width="11.5703125" style="129" customWidth="1"/>
    <col min="12093" max="12094" width="10.7109375" style="129" customWidth="1"/>
    <col min="12095" max="12096" width="11.5703125" style="129" customWidth="1"/>
    <col min="12097" max="12097" width="5.7109375" style="129"/>
    <col min="12098" max="12098" width="4.5703125" style="129" customWidth="1"/>
    <col min="12099" max="12109" width="12.7109375" style="129" customWidth="1"/>
    <col min="12110" max="12110" width="15.7109375" style="129" bestFit="1" customWidth="1"/>
    <col min="12111" max="12235" width="5.7109375" style="129"/>
    <col min="12236" max="12236" width="4.5703125" style="129" customWidth="1"/>
    <col min="12237" max="12237" width="1.7109375" style="129" customWidth="1"/>
    <col min="12238" max="12238" width="10.7109375" style="129" customWidth="1"/>
    <col min="12239" max="12239" width="8.28515625" style="129" customWidth="1"/>
    <col min="12240" max="12240" width="10.7109375" style="129" customWidth="1"/>
    <col min="12241" max="12241" width="10.140625" style="129" customWidth="1"/>
    <col min="12242" max="12242" width="10.7109375" style="129" customWidth="1"/>
    <col min="12243" max="12243" width="7.7109375" style="129" customWidth="1"/>
    <col min="12244" max="12244" width="1.7109375" style="129" customWidth="1"/>
    <col min="12245" max="12246" width="9.7109375" style="129" customWidth="1"/>
    <col min="12247" max="12247" width="1.7109375" style="129" customWidth="1"/>
    <col min="12248" max="12248" width="2.28515625" style="129" customWidth="1"/>
    <col min="12249" max="12249" width="33.28515625" style="129" customWidth="1"/>
    <col min="12250" max="12250" width="1.7109375" style="129" customWidth="1"/>
    <col min="12251" max="12251" width="11.7109375" style="129" customWidth="1"/>
    <col min="12252" max="12252" width="7.85546875" style="129" customWidth="1"/>
    <col min="12253" max="12253" width="11.7109375" style="129" customWidth="1"/>
    <col min="12254" max="12254" width="7.85546875" style="129" customWidth="1"/>
    <col min="12255" max="12255" width="11.7109375" style="129" customWidth="1"/>
    <col min="12256" max="12256" width="7.5703125" style="129" customWidth="1"/>
    <col min="12257" max="12257" width="1.7109375" style="129" customWidth="1"/>
    <col min="12258" max="12258" width="9.7109375" style="129" customWidth="1"/>
    <col min="12259" max="12259" width="15" style="129" bestFit="1" customWidth="1"/>
    <col min="12260" max="12272" width="5.7109375" style="129"/>
    <col min="12273" max="12273" width="4.5703125" style="129" customWidth="1"/>
    <col min="12274" max="12274" width="1.7109375" style="129" customWidth="1"/>
    <col min="12275" max="12275" width="2.28515625" style="129" customWidth="1"/>
    <col min="12276" max="12276" width="33.28515625" style="129" customWidth="1"/>
    <col min="12277" max="12277" width="11.140625" style="129" customWidth="1"/>
    <col min="12278" max="12278" width="11.5703125" style="129" customWidth="1"/>
    <col min="12279" max="12279" width="10.7109375" style="129" customWidth="1"/>
    <col min="12280" max="12280" width="10.5703125" style="129" customWidth="1"/>
    <col min="12281" max="12281" width="11.5703125" style="129" customWidth="1"/>
    <col min="12282" max="12282" width="10.7109375" style="129" customWidth="1"/>
    <col min="12283" max="12283" width="12" style="129" customWidth="1"/>
    <col min="12284" max="12284" width="11.5703125" style="129" customWidth="1"/>
    <col min="12285" max="12285" width="10.7109375" style="129" customWidth="1"/>
    <col min="12286" max="12286" width="11.42578125" style="129" customWidth="1"/>
    <col min="12287" max="12287" width="12.140625" style="129" customWidth="1"/>
    <col min="12288" max="12288" width="11.5703125" style="129" customWidth="1"/>
    <col min="12289" max="12289" width="5.7109375" style="129"/>
    <col min="12290" max="12290" width="4.5703125" style="129" customWidth="1"/>
    <col min="12291" max="12291" width="11.140625" style="129" customWidth="1"/>
    <col min="12292" max="12292" width="11.5703125" style="129" customWidth="1"/>
    <col min="12293" max="12293" width="10.7109375" style="129" customWidth="1"/>
    <col min="12294" max="12294" width="10.5703125" style="129" customWidth="1"/>
    <col min="12295" max="12295" width="11.5703125" style="129" customWidth="1"/>
    <col min="12296" max="12296" width="10.7109375" style="129" customWidth="1"/>
    <col min="12297" max="12297" width="12" style="129" customWidth="1"/>
    <col min="12298" max="12298" width="11.5703125" style="129" customWidth="1"/>
    <col min="12299" max="12300" width="10.7109375" style="129" customWidth="1"/>
    <col min="12301" max="12302" width="11.5703125" style="129" customWidth="1"/>
    <col min="12303" max="12304" width="5.7109375" style="129"/>
    <col min="12305" max="12305" width="4.5703125" style="129" customWidth="1"/>
    <col min="12306" max="12306" width="1.7109375" style="129" customWidth="1"/>
    <col min="12307" max="12307" width="2.28515625" style="129" customWidth="1"/>
    <col min="12308" max="12308" width="33.28515625" style="129" customWidth="1"/>
    <col min="12309" max="12309" width="11.140625" style="129" customWidth="1"/>
    <col min="12310" max="12310" width="11.5703125" style="129" customWidth="1"/>
    <col min="12311" max="12311" width="10.7109375" style="129" customWidth="1"/>
    <col min="12312" max="12312" width="10.5703125" style="129" customWidth="1"/>
    <col min="12313" max="12313" width="11.5703125" style="129" customWidth="1"/>
    <col min="12314" max="12314" width="10.7109375" style="129" customWidth="1"/>
    <col min="12315" max="12315" width="12" style="129" customWidth="1"/>
    <col min="12316" max="12316" width="11.5703125" style="129" customWidth="1"/>
    <col min="12317" max="12318" width="10.7109375" style="129" customWidth="1"/>
    <col min="12319" max="12320" width="11.5703125" style="129" customWidth="1"/>
    <col min="12321" max="12321" width="5.7109375" style="129"/>
    <col min="12322" max="12322" width="4.5703125" style="129" customWidth="1"/>
    <col min="12323" max="12334" width="12.7109375" style="129" customWidth="1"/>
    <col min="12335" max="12336" width="5.7109375" style="129"/>
    <col min="12337" max="12337" width="4.5703125" style="129" customWidth="1"/>
    <col min="12338" max="12338" width="1.7109375" style="129" customWidth="1"/>
    <col min="12339" max="12339" width="2.28515625" style="129" customWidth="1"/>
    <col min="12340" max="12340" width="33.28515625" style="129" customWidth="1"/>
    <col min="12341" max="12341" width="11.140625" style="129" customWidth="1"/>
    <col min="12342" max="12342" width="11.5703125" style="129" customWidth="1"/>
    <col min="12343" max="12343" width="10.7109375" style="129" customWidth="1"/>
    <col min="12344" max="12344" width="10.5703125" style="129" customWidth="1"/>
    <col min="12345" max="12345" width="11.5703125" style="129" customWidth="1"/>
    <col min="12346" max="12346" width="10.7109375" style="129" customWidth="1"/>
    <col min="12347" max="12347" width="12" style="129" customWidth="1"/>
    <col min="12348" max="12348" width="11.5703125" style="129" customWidth="1"/>
    <col min="12349" max="12350" width="10.7109375" style="129" customWidth="1"/>
    <col min="12351" max="12352" width="11.5703125" style="129" customWidth="1"/>
    <col min="12353" max="12353" width="5.7109375" style="129"/>
    <col min="12354" max="12354" width="4.5703125" style="129" customWidth="1"/>
    <col min="12355" max="12365" width="12.7109375" style="129" customWidth="1"/>
    <col min="12366" max="12366" width="15.7109375" style="129" bestFit="1" customWidth="1"/>
    <col min="12367" max="12491" width="5.7109375" style="129"/>
    <col min="12492" max="12492" width="4.5703125" style="129" customWidth="1"/>
    <col min="12493" max="12493" width="1.7109375" style="129" customWidth="1"/>
    <col min="12494" max="12494" width="10.7109375" style="129" customWidth="1"/>
    <col min="12495" max="12495" width="8.28515625" style="129" customWidth="1"/>
    <col min="12496" max="12496" width="10.7109375" style="129" customWidth="1"/>
    <col min="12497" max="12497" width="10.140625" style="129" customWidth="1"/>
    <col min="12498" max="12498" width="10.7109375" style="129" customWidth="1"/>
    <col min="12499" max="12499" width="7.7109375" style="129" customWidth="1"/>
    <col min="12500" max="12500" width="1.7109375" style="129" customWidth="1"/>
    <col min="12501" max="12502" width="9.7109375" style="129" customWidth="1"/>
    <col min="12503" max="12503" width="1.7109375" style="129" customWidth="1"/>
    <col min="12504" max="12504" width="2.28515625" style="129" customWidth="1"/>
    <col min="12505" max="12505" width="33.28515625" style="129" customWidth="1"/>
    <col min="12506" max="12506" width="1.7109375" style="129" customWidth="1"/>
    <col min="12507" max="12507" width="11.7109375" style="129" customWidth="1"/>
    <col min="12508" max="12508" width="7.85546875" style="129" customWidth="1"/>
    <col min="12509" max="12509" width="11.7109375" style="129" customWidth="1"/>
    <col min="12510" max="12510" width="7.85546875" style="129" customWidth="1"/>
    <col min="12511" max="12511" width="11.7109375" style="129" customWidth="1"/>
    <col min="12512" max="12512" width="7.5703125" style="129" customWidth="1"/>
    <col min="12513" max="12513" width="1.7109375" style="129" customWidth="1"/>
    <col min="12514" max="12514" width="9.7109375" style="129" customWidth="1"/>
    <col min="12515" max="12515" width="15" style="129" bestFit="1" customWidth="1"/>
    <col min="12516" max="12528" width="5.7109375" style="129"/>
    <col min="12529" max="12529" width="4.5703125" style="129" customWidth="1"/>
    <col min="12530" max="12530" width="1.7109375" style="129" customWidth="1"/>
    <col min="12531" max="12531" width="2.28515625" style="129" customWidth="1"/>
    <col min="12532" max="12532" width="33.28515625" style="129" customWidth="1"/>
    <col min="12533" max="12533" width="11.140625" style="129" customWidth="1"/>
    <col min="12534" max="12534" width="11.5703125" style="129" customWidth="1"/>
    <col min="12535" max="12535" width="10.7109375" style="129" customWidth="1"/>
    <col min="12536" max="12536" width="10.5703125" style="129" customWidth="1"/>
    <col min="12537" max="12537" width="11.5703125" style="129" customWidth="1"/>
    <col min="12538" max="12538" width="10.7109375" style="129" customWidth="1"/>
    <col min="12539" max="12539" width="12" style="129" customWidth="1"/>
    <col min="12540" max="12540" width="11.5703125" style="129" customWidth="1"/>
    <col min="12541" max="12541" width="10.7109375" style="129" customWidth="1"/>
    <col min="12542" max="12542" width="11.42578125" style="129" customWidth="1"/>
    <col min="12543" max="12543" width="12.140625" style="129" customWidth="1"/>
    <col min="12544" max="12544" width="11.5703125" style="129" customWidth="1"/>
    <col min="12545" max="12545" width="5.7109375" style="129"/>
    <col min="12546" max="12546" width="4.5703125" style="129" customWidth="1"/>
    <col min="12547" max="12547" width="11.140625" style="129" customWidth="1"/>
    <col min="12548" max="12548" width="11.5703125" style="129" customWidth="1"/>
    <col min="12549" max="12549" width="10.7109375" style="129" customWidth="1"/>
    <col min="12550" max="12550" width="10.5703125" style="129" customWidth="1"/>
    <col min="12551" max="12551" width="11.5703125" style="129" customWidth="1"/>
    <col min="12552" max="12552" width="10.7109375" style="129" customWidth="1"/>
    <col min="12553" max="12553" width="12" style="129" customWidth="1"/>
    <col min="12554" max="12554" width="11.5703125" style="129" customWidth="1"/>
    <col min="12555" max="12556" width="10.7109375" style="129" customWidth="1"/>
    <col min="12557" max="12558" width="11.5703125" style="129" customWidth="1"/>
    <col min="12559" max="12560" width="5.7109375" style="129"/>
    <col min="12561" max="12561" width="4.5703125" style="129" customWidth="1"/>
    <col min="12562" max="12562" width="1.7109375" style="129" customWidth="1"/>
    <col min="12563" max="12563" width="2.28515625" style="129" customWidth="1"/>
    <col min="12564" max="12564" width="33.28515625" style="129" customWidth="1"/>
    <col min="12565" max="12565" width="11.140625" style="129" customWidth="1"/>
    <col min="12566" max="12566" width="11.5703125" style="129" customWidth="1"/>
    <col min="12567" max="12567" width="10.7109375" style="129" customWidth="1"/>
    <col min="12568" max="12568" width="10.5703125" style="129" customWidth="1"/>
    <col min="12569" max="12569" width="11.5703125" style="129" customWidth="1"/>
    <col min="12570" max="12570" width="10.7109375" style="129" customWidth="1"/>
    <col min="12571" max="12571" width="12" style="129" customWidth="1"/>
    <col min="12572" max="12572" width="11.5703125" style="129" customWidth="1"/>
    <col min="12573" max="12574" width="10.7109375" style="129" customWidth="1"/>
    <col min="12575" max="12576" width="11.5703125" style="129" customWidth="1"/>
    <col min="12577" max="12577" width="5.7109375" style="129"/>
    <col min="12578" max="12578" width="4.5703125" style="129" customWidth="1"/>
    <col min="12579" max="12590" width="12.7109375" style="129" customWidth="1"/>
    <col min="12591" max="12592" width="5.7109375" style="129"/>
    <col min="12593" max="12593" width="4.5703125" style="129" customWidth="1"/>
    <col min="12594" max="12594" width="1.7109375" style="129" customWidth="1"/>
    <col min="12595" max="12595" width="2.28515625" style="129" customWidth="1"/>
    <col min="12596" max="12596" width="33.28515625" style="129" customWidth="1"/>
    <col min="12597" max="12597" width="11.140625" style="129" customWidth="1"/>
    <col min="12598" max="12598" width="11.5703125" style="129" customWidth="1"/>
    <col min="12599" max="12599" width="10.7109375" style="129" customWidth="1"/>
    <col min="12600" max="12600" width="10.5703125" style="129" customWidth="1"/>
    <col min="12601" max="12601" width="11.5703125" style="129" customWidth="1"/>
    <col min="12602" max="12602" width="10.7109375" style="129" customWidth="1"/>
    <col min="12603" max="12603" width="12" style="129" customWidth="1"/>
    <col min="12604" max="12604" width="11.5703125" style="129" customWidth="1"/>
    <col min="12605" max="12606" width="10.7109375" style="129" customWidth="1"/>
    <col min="12607" max="12608" width="11.5703125" style="129" customWidth="1"/>
    <col min="12609" max="12609" width="5.7109375" style="129"/>
    <col min="12610" max="12610" width="4.5703125" style="129" customWidth="1"/>
    <col min="12611" max="12621" width="12.7109375" style="129" customWidth="1"/>
    <col min="12622" max="12622" width="15.7109375" style="129" bestFit="1" customWidth="1"/>
    <col min="12623" max="12747" width="5.7109375" style="129"/>
    <col min="12748" max="12748" width="4.5703125" style="129" customWidth="1"/>
    <col min="12749" max="12749" width="1.7109375" style="129" customWidth="1"/>
    <col min="12750" max="12750" width="10.7109375" style="129" customWidth="1"/>
    <col min="12751" max="12751" width="8.28515625" style="129" customWidth="1"/>
    <col min="12752" max="12752" width="10.7109375" style="129" customWidth="1"/>
    <col min="12753" max="12753" width="10.140625" style="129" customWidth="1"/>
    <col min="12754" max="12754" width="10.7109375" style="129" customWidth="1"/>
    <col min="12755" max="12755" width="7.7109375" style="129" customWidth="1"/>
    <col min="12756" max="12756" width="1.7109375" style="129" customWidth="1"/>
    <col min="12757" max="12758" width="9.7109375" style="129" customWidth="1"/>
    <col min="12759" max="12759" width="1.7109375" style="129" customWidth="1"/>
    <col min="12760" max="12760" width="2.28515625" style="129" customWidth="1"/>
    <col min="12761" max="12761" width="33.28515625" style="129" customWidth="1"/>
    <col min="12762" max="12762" width="1.7109375" style="129" customWidth="1"/>
    <col min="12763" max="12763" width="11.7109375" style="129" customWidth="1"/>
    <col min="12764" max="12764" width="7.85546875" style="129" customWidth="1"/>
    <col min="12765" max="12765" width="11.7109375" style="129" customWidth="1"/>
    <col min="12766" max="12766" width="7.85546875" style="129" customWidth="1"/>
    <col min="12767" max="12767" width="11.7109375" style="129" customWidth="1"/>
    <col min="12768" max="12768" width="7.5703125" style="129" customWidth="1"/>
    <col min="12769" max="12769" width="1.7109375" style="129" customWidth="1"/>
    <col min="12770" max="12770" width="9.7109375" style="129" customWidth="1"/>
    <col min="12771" max="12771" width="15" style="129" bestFit="1" customWidth="1"/>
    <col min="12772" max="12784" width="5.7109375" style="129"/>
    <col min="12785" max="12785" width="4.5703125" style="129" customWidth="1"/>
    <col min="12786" max="12786" width="1.7109375" style="129" customWidth="1"/>
    <col min="12787" max="12787" width="2.28515625" style="129" customWidth="1"/>
    <col min="12788" max="12788" width="33.28515625" style="129" customWidth="1"/>
    <col min="12789" max="12789" width="11.140625" style="129" customWidth="1"/>
    <col min="12790" max="12790" width="11.5703125" style="129" customWidth="1"/>
    <col min="12791" max="12791" width="10.7109375" style="129" customWidth="1"/>
    <col min="12792" max="12792" width="10.5703125" style="129" customWidth="1"/>
    <col min="12793" max="12793" width="11.5703125" style="129" customWidth="1"/>
    <col min="12794" max="12794" width="10.7109375" style="129" customWidth="1"/>
    <col min="12795" max="12795" width="12" style="129" customWidth="1"/>
    <col min="12796" max="12796" width="11.5703125" style="129" customWidth="1"/>
    <col min="12797" max="12797" width="10.7109375" style="129" customWidth="1"/>
    <col min="12798" max="12798" width="11.42578125" style="129" customWidth="1"/>
    <col min="12799" max="12799" width="12.140625" style="129" customWidth="1"/>
    <col min="12800" max="12800" width="11.5703125" style="129" customWidth="1"/>
    <col min="12801" max="12801" width="5.7109375" style="129"/>
    <col min="12802" max="12802" width="4.5703125" style="129" customWidth="1"/>
    <col min="12803" max="12803" width="11.140625" style="129" customWidth="1"/>
    <col min="12804" max="12804" width="11.5703125" style="129" customWidth="1"/>
    <col min="12805" max="12805" width="10.7109375" style="129" customWidth="1"/>
    <col min="12806" max="12806" width="10.5703125" style="129" customWidth="1"/>
    <col min="12807" max="12807" width="11.5703125" style="129" customWidth="1"/>
    <col min="12808" max="12808" width="10.7109375" style="129" customWidth="1"/>
    <col min="12809" max="12809" width="12" style="129" customWidth="1"/>
    <col min="12810" max="12810" width="11.5703125" style="129" customWidth="1"/>
    <col min="12811" max="12812" width="10.7109375" style="129" customWidth="1"/>
    <col min="12813" max="12814" width="11.5703125" style="129" customWidth="1"/>
    <col min="12815" max="12816" width="5.7109375" style="129"/>
    <col min="12817" max="12817" width="4.5703125" style="129" customWidth="1"/>
    <col min="12818" max="12818" width="1.7109375" style="129" customWidth="1"/>
    <col min="12819" max="12819" width="2.28515625" style="129" customWidth="1"/>
    <col min="12820" max="12820" width="33.28515625" style="129" customWidth="1"/>
    <col min="12821" max="12821" width="11.140625" style="129" customWidth="1"/>
    <col min="12822" max="12822" width="11.5703125" style="129" customWidth="1"/>
    <col min="12823" max="12823" width="10.7109375" style="129" customWidth="1"/>
    <col min="12824" max="12824" width="10.5703125" style="129" customWidth="1"/>
    <col min="12825" max="12825" width="11.5703125" style="129" customWidth="1"/>
    <col min="12826" max="12826" width="10.7109375" style="129" customWidth="1"/>
    <col min="12827" max="12827" width="12" style="129" customWidth="1"/>
    <col min="12828" max="12828" width="11.5703125" style="129" customWidth="1"/>
    <col min="12829" max="12830" width="10.7109375" style="129" customWidth="1"/>
    <col min="12831" max="12832" width="11.5703125" style="129" customWidth="1"/>
    <col min="12833" max="12833" width="5.7109375" style="129"/>
    <col min="12834" max="12834" width="4.5703125" style="129" customWidth="1"/>
    <col min="12835" max="12846" width="12.7109375" style="129" customWidth="1"/>
    <col min="12847" max="12848" width="5.7109375" style="129"/>
    <col min="12849" max="12849" width="4.5703125" style="129" customWidth="1"/>
    <col min="12850" max="12850" width="1.7109375" style="129" customWidth="1"/>
    <col min="12851" max="12851" width="2.28515625" style="129" customWidth="1"/>
    <col min="12852" max="12852" width="33.28515625" style="129" customWidth="1"/>
    <col min="12853" max="12853" width="11.140625" style="129" customWidth="1"/>
    <col min="12854" max="12854" width="11.5703125" style="129" customWidth="1"/>
    <col min="12855" max="12855" width="10.7109375" style="129" customWidth="1"/>
    <col min="12856" max="12856" width="10.5703125" style="129" customWidth="1"/>
    <col min="12857" max="12857" width="11.5703125" style="129" customWidth="1"/>
    <col min="12858" max="12858" width="10.7109375" style="129" customWidth="1"/>
    <col min="12859" max="12859" width="12" style="129" customWidth="1"/>
    <col min="12860" max="12860" width="11.5703125" style="129" customWidth="1"/>
    <col min="12861" max="12862" width="10.7109375" style="129" customWidth="1"/>
    <col min="12863" max="12864" width="11.5703125" style="129" customWidth="1"/>
    <col min="12865" max="12865" width="5.7109375" style="129"/>
    <col min="12866" max="12866" width="4.5703125" style="129" customWidth="1"/>
    <col min="12867" max="12877" width="12.7109375" style="129" customWidth="1"/>
    <col min="12878" max="12878" width="15.7109375" style="129" bestFit="1" customWidth="1"/>
    <col min="12879" max="16384" width="5.7109375" style="129"/>
  </cols>
  <sheetData>
    <row r="1" spans="1:278" s="3" customFormat="1" ht="2.1" customHeight="1">
      <c r="A1" s="1"/>
      <c r="B1" s="2"/>
      <c r="I1" s="4"/>
      <c r="L1" s="4"/>
      <c r="M1" s="3">
        <v>1</v>
      </c>
      <c r="O1" s="4"/>
      <c r="V1" s="4"/>
      <c r="W1" s="5"/>
      <c r="X1" s="5"/>
      <c r="Y1" s="4"/>
      <c r="AO1" s="381"/>
      <c r="AQ1" s="3">
        <v>1</v>
      </c>
      <c r="BB1" s="382"/>
      <c r="BF1" s="383"/>
      <c r="BU1" s="384"/>
      <c r="BW1" s="3">
        <v>1</v>
      </c>
      <c r="CL1" s="384"/>
      <c r="DA1" s="384"/>
      <c r="DD1" s="3">
        <v>1</v>
      </c>
      <c r="DV1" s="384"/>
      <c r="EH1" s="385"/>
    </row>
    <row r="2" spans="1:278" s="7" customFormat="1" ht="21">
      <c r="A2" s="1"/>
      <c r="B2" s="6"/>
      <c r="H2" s="9"/>
      <c r="I2" s="10"/>
      <c r="J2" s="9" t="s">
        <v>0</v>
      </c>
      <c r="K2" s="9"/>
      <c r="L2" s="10"/>
      <c r="O2" s="8"/>
      <c r="P2" s="11"/>
      <c r="T2" s="12"/>
      <c r="V2" s="8"/>
      <c r="W2" s="13"/>
      <c r="X2" s="13"/>
      <c r="Y2" s="8"/>
      <c r="Z2" s="9"/>
      <c r="AA2" s="9"/>
      <c r="AF2" s="7">
        <v>3</v>
      </c>
      <c r="AG2" s="386" t="s">
        <v>271</v>
      </c>
      <c r="AO2" s="381"/>
      <c r="AQ2" s="9" t="s">
        <v>1</v>
      </c>
      <c r="AR2" s="9"/>
      <c r="AS2" s="11"/>
      <c r="BB2" s="387"/>
      <c r="BF2" s="383"/>
      <c r="BG2" s="9" t="s">
        <v>1</v>
      </c>
      <c r="BH2" s="9"/>
      <c r="BU2" s="384"/>
      <c r="BW2" s="9" t="s">
        <v>1</v>
      </c>
      <c r="BX2" s="9"/>
      <c r="BY2" s="9"/>
      <c r="CL2" s="384"/>
      <c r="CM2" s="9" t="s">
        <v>1</v>
      </c>
      <c r="DA2" s="384"/>
      <c r="DD2" s="9" t="s">
        <v>268</v>
      </c>
      <c r="DE2" s="9"/>
      <c r="DF2" s="9"/>
      <c r="DH2" s="9"/>
      <c r="DI2" s="9"/>
      <c r="DV2" s="384"/>
      <c r="DW2" s="9" t="s">
        <v>268</v>
      </c>
      <c r="EH2" s="388"/>
      <c r="JD2" s="9"/>
      <c r="JF2" s="9"/>
      <c r="JH2" s="9"/>
      <c r="JJ2" s="9"/>
      <c r="JL2" s="9"/>
      <c r="JN2" s="9"/>
      <c r="JO2" s="9"/>
      <c r="JQ2" s="9"/>
      <c r="JR2" s="9"/>
    </row>
    <row r="3" spans="1:278" s="7" customFormat="1" ht="21">
      <c r="A3" s="1"/>
      <c r="B3" s="6"/>
      <c r="I3" s="8"/>
      <c r="L3" s="8"/>
      <c r="M3" s="9" t="s">
        <v>2</v>
      </c>
      <c r="N3" s="9"/>
      <c r="O3" s="10"/>
      <c r="P3" s="14"/>
      <c r="Q3" s="15"/>
      <c r="R3" s="9"/>
      <c r="S3" s="15"/>
      <c r="V3" s="8"/>
      <c r="W3" s="16"/>
      <c r="X3" s="16"/>
      <c r="Y3" s="8"/>
      <c r="AA3" s="12" t="e">
        <v>#N/A</v>
      </c>
      <c r="AF3" s="7">
        <v>4</v>
      </c>
      <c r="AG3" s="386" t="s">
        <v>272</v>
      </c>
      <c r="AO3" s="381"/>
      <c r="AQ3" s="9" t="s">
        <v>273</v>
      </c>
      <c r="AR3" s="9"/>
      <c r="AS3" s="14"/>
      <c r="AT3" s="9"/>
      <c r="AU3" s="12"/>
      <c r="BB3" s="387"/>
      <c r="BF3" s="383"/>
      <c r="BG3" s="9" t="s">
        <v>274</v>
      </c>
      <c r="BH3" s="9"/>
      <c r="BI3" s="12"/>
      <c r="BU3" s="384"/>
      <c r="BW3" s="9" t="s">
        <v>269</v>
      </c>
      <c r="BX3" s="9"/>
      <c r="BY3" s="9"/>
      <c r="BZ3" s="9"/>
      <c r="CA3" s="12"/>
      <c r="CL3" s="384"/>
      <c r="CM3" s="9" t="s">
        <v>270</v>
      </c>
      <c r="CN3" s="9"/>
      <c r="CO3" s="12"/>
      <c r="DA3" s="384"/>
      <c r="DD3" s="9" t="s">
        <v>287</v>
      </c>
      <c r="DE3" s="9"/>
      <c r="DF3" s="9"/>
      <c r="DH3" s="9"/>
      <c r="DI3" s="9"/>
      <c r="DJ3" s="9"/>
      <c r="DK3" s="12"/>
      <c r="DV3" s="384"/>
      <c r="DW3" s="9" t="s">
        <v>275</v>
      </c>
      <c r="DX3" s="9"/>
      <c r="DY3" s="12"/>
      <c r="EH3" s="388"/>
      <c r="JD3" s="9"/>
      <c r="JF3" s="9"/>
      <c r="JH3" s="9"/>
      <c r="JJ3" s="9"/>
      <c r="JL3" s="9"/>
      <c r="JN3" s="9"/>
      <c r="JO3" s="9"/>
      <c r="JQ3" s="9"/>
      <c r="JR3" s="9"/>
    </row>
    <row r="4" spans="1:278" s="7" customFormat="1" ht="5.0999999999999996" customHeight="1">
      <c r="A4" s="17"/>
      <c r="B4" s="18"/>
      <c r="C4" s="19"/>
      <c r="D4" s="19"/>
      <c r="E4" s="19"/>
      <c r="F4" s="19"/>
      <c r="G4" s="19"/>
      <c r="H4" s="19"/>
      <c r="I4" s="8"/>
      <c r="J4" s="19"/>
      <c r="K4" s="19"/>
      <c r="L4" s="8"/>
      <c r="M4" s="19"/>
      <c r="N4" s="20"/>
      <c r="O4" s="21"/>
      <c r="P4" s="22"/>
      <c r="Q4" s="19"/>
      <c r="R4" s="19"/>
      <c r="S4" s="19"/>
      <c r="T4" s="23"/>
      <c r="U4" s="19"/>
      <c r="V4" s="8"/>
      <c r="W4" s="24"/>
      <c r="X4" s="24"/>
      <c r="Y4" s="8"/>
      <c r="Z4" s="19"/>
      <c r="AA4" s="19"/>
      <c r="AF4" s="7">
        <v>5</v>
      </c>
      <c r="AG4" s="386" t="s">
        <v>283</v>
      </c>
      <c r="AO4" s="381"/>
      <c r="AR4" s="390"/>
      <c r="AS4" s="11"/>
      <c r="AU4" s="391"/>
      <c r="BB4" s="387"/>
      <c r="BF4" s="383"/>
      <c r="BG4" s="11"/>
      <c r="BI4" s="391"/>
      <c r="BU4" s="384"/>
      <c r="BX4" s="390"/>
      <c r="BY4" s="11"/>
      <c r="CA4" s="391"/>
      <c r="CL4" s="384"/>
      <c r="CM4" s="11"/>
      <c r="CO4" s="391"/>
      <c r="DA4" s="384"/>
      <c r="DF4" s="390"/>
      <c r="DH4" s="390"/>
      <c r="DI4" s="11"/>
      <c r="DK4" s="391"/>
      <c r="DV4" s="384"/>
      <c r="DW4" s="11"/>
      <c r="DY4" s="391"/>
      <c r="EH4" s="388"/>
      <c r="JD4" s="390"/>
      <c r="JF4" s="390"/>
      <c r="JH4" s="390"/>
      <c r="JJ4" s="390"/>
      <c r="JL4" s="390"/>
      <c r="JN4" s="390"/>
      <c r="JO4" s="390"/>
      <c r="JQ4" s="390"/>
      <c r="JR4" s="390"/>
    </row>
    <row r="5" spans="1:278" s="7" customFormat="1" ht="5.0999999999999996" customHeight="1">
      <c r="A5" s="1">
        <v>1</v>
      </c>
      <c r="B5" s="6"/>
      <c r="C5" s="25">
        <v>1</v>
      </c>
      <c r="D5" s="25"/>
      <c r="E5" s="25">
        <v>1</v>
      </c>
      <c r="F5" s="25"/>
      <c r="G5" s="25">
        <v>1</v>
      </c>
      <c r="H5" s="25"/>
      <c r="I5" s="26"/>
      <c r="J5" s="25"/>
      <c r="K5" s="25"/>
      <c r="L5" s="26"/>
      <c r="M5" s="25"/>
      <c r="N5" s="25"/>
      <c r="O5" s="26"/>
      <c r="P5" s="25">
        <v>1</v>
      </c>
      <c r="Q5" s="25"/>
      <c r="R5" s="25">
        <v>1</v>
      </c>
      <c r="S5" s="25"/>
      <c r="T5" s="27">
        <v>1</v>
      </c>
      <c r="U5" s="28"/>
      <c r="V5" s="29"/>
      <c r="W5" s="5">
        <v>1</v>
      </c>
      <c r="X5" s="5">
        <v>1</v>
      </c>
      <c r="Y5" s="29"/>
      <c r="Z5" s="25"/>
      <c r="AA5" s="25"/>
      <c r="AF5" s="7">
        <v>6</v>
      </c>
      <c r="AG5" s="386" t="s">
        <v>284</v>
      </c>
      <c r="AO5" s="381">
        <v>1</v>
      </c>
      <c r="AS5" s="7">
        <v>1</v>
      </c>
      <c r="AT5" s="7">
        <v>1</v>
      </c>
      <c r="AU5" s="392">
        <v>1</v>
      </c>
      <c r="AV5" s="7">
        <v>1</v>
      </c>
      <c r="AW5" s="7">
        <v>1</v>
      </c>
      <c r="AX5" s="7">
        <v>1</v>
      </c>
      <c r="AY5" s="7">
        <v>1</v>
      </c>
      <c r="AZ5" s="7">
        <v>1</v>
      </c>
      <c r="BA5" s="7">
        <v>1</v>
      </c>
      <c r="BB5" s="387">
        <v>1</v>
      </c>
      <c r="BC5" s="7">
        <v>1</v>
      </c>
      <c r="BD5" s="7">
        <v>1</v>
      </c>
      <c r="BE5" s="30"/>
      <c r="BF5" s="383">
        <v>1</v>
      </c>
      <c r="BG5" s="7">
        <v>1</v>
      </c>
      <c r="BH5" s="7">
        <v>1</v>
      </c>
      <c r="BI5" s="392">
        <v>1</v>
      </c>
      <c r="BJ5" s="7">
        <v>1</v>
      </c>
      <c r="BK5" s="7">
        <v>1</v>
      </c>
      <c r="BL5" s="7">
        <v>1</v>
      </c>
      <c r="BM5" s="7">
        <v>1</v>
      </c>
      <c r="BN5" s="7">
        <v>1</v>
      </c>
      <c r="BO5" s="7">
        <v>1</v>
      </c>
      <c r="BP5" s="7">
        <v>1</v>
      </c>
      <c r="BQ5" s="7">
        <v>1</v>
      </c>
      <c r="BR5" s="7">
        <v>1</v>
      </c>
      <c r="BS5" s="30"/>
      <c r="BT5" s="30"/>
      <c r="BU5" s="384">
        <v>1</v>
      </c>
      <c r="BV5" s="30"/>
      <c r="BW5" s="30"/>
      <c r="BY5" s="7">
        <v>1</v>
      </c>
      <c r="BZ5" s="7">
        <v>1</v>
      </c>
      <c r="CA5" s="392">
        <v>1</v>
      </c>
      <c r="CB5" s="7">
        <v>1</v>
      </c>
      <c r="CC5" s="7">
        <v>1</v>
      </c>
      <c r="CD5" s="7">
        <v>1</v>
      </c>
      <c r="CE5" s="7">
        <v>1</v>
      </c>
      <c r="CF5" s="7">
        <v>1</v>
      </c>
      <c r="CG5" s="7">
        <v>1</v>
      </c>
      <c r="CH5" s="7">
        <v>1</v>
      </c>
      <c r="CI5" s="7">
        <v>1</v>
      </c>
      <c r="CJ5" s="7">
        <v>1</v>
      </c>
      <c r="CK5" s="30"/>
      <c r="CL5" s="384">
        <v>1</v>
      </c>
      <c r="CM5" s="30">
        <v>1</v>
      </c>
      <c r="CN5" s="30">
        <v>1</v>
      </c>
      <c r="CO5" s="393">
        <v>1</v>
      </c>
      <c r="CP5" s="30">
        <v>1</v>
      </c>
      <c r="CQ5" s="30">
        <v>1</v>
      </c>
      <c r="CR5" s="30">
        <v>1</v>
      </c>
      <c r="CS5" s="30">
        <v>1</v>
      </c>
      <c r="CT5" s="30">
        <v>1</v>
      </c>
      <c r="CU5" s="30">
        <v>1</v>
      </c>
      <c r="CV5" s="30">
        <v>1</v>
      </c>
      <c r="CW5" s="30">
        <v>1</v>
      </c>
      <c r="CX5" s="30">
        <v>1</v>
      </c>
      <c r="CY5" s="30"/>
      <c r="CZ5" s="30"/>
      <c r="DA5" s="384">
        <v>1</v>
      </c>
      <c r="DB5" s="30"/>
      <c r="DC5" s="30"/>
      <c r="DD5" s="30"/>
      <c r="DE5" s="30"/>
      <c r="DI5" s="7">
        <v>1</v>
      </c>
      <c r="DJ5" s="7">
        <v>1</v>
      </c>
      <c r="DK5" s="392">
        <v>1</v>
      </c>
      <c r="DL5" s="7">
        <v>1</v>
      </c>
      <c r="DM5" s="7">
        <v>1</v>
      </c>
      <c r="DN5" s="7">
        <v>1</v>
      </c>
      <c r="DO5" s="7">
        <v>1</v>
      </c>
      <c r="DP5" s="7">
        <v>1</v>
      </c>
      <c r="DQ5" s="7">
        <v>1</v>
      </c>
      <c r="DR5" s="7">
        <v>1</v>
      </c>
      <c r="DS5" s="7">
        <v>1</v>
      </c>
      <c r="DT5" s="7">
        <v>1</v>
      </c>
      <c r="DU5" s="30"/>
      <c r="DV5" s="384">
        <v>1</v>
      </c>
      <c r="DW5" s="30">
        <v>1</v>
      </c>
      <c r="DX5" s="30">
        <v>1</v>
      </c>
      <c r="DY5" s="393">
        <v>1</v>
      </c>
      <c r="DZ5" s="30">
        <v>1</v>
      </c>
      <c r="EA5" s="30">
        <v>1</v>
      </c>
      <c r="EB5" s="30">
        <v>1</v>
      </c>
      <c r="EC5" s="30">
        <v>1</v>
      </c>
      <c r="ED5" s="30">
        <v>1</v>
      </c>
      <c r="EE5" s="30">
        <v>1</v>
      </c>
      <c r="EF5" s="30">
        <v>1</v>
      </c>
      <c r="EG5" s="30">
        <v>1</v>
      </c>
      <c r="EH5" s="669">
        <v>1</v>
      </c>
      <c r="EI5" s="7">
        <v>1</v>
      </c>
    </row>
    <row r="6" spans="1:278" s="7" customFormat="1" ht="5.0999999999999996" customHeight="1">
      <c r="A6" s="1"/>
      <c r="B6" s="6"/>
      <c r="C6" s="31"/>
      <c r="E6" s="31"/>
      <c r="G6" s="31"/>
      <c r="I6" s="8"/>
      <c r="L6" s="8"/>
      <c r="N6" s="32"/>
      <c r="O6" s="33"/>
      <c r="P6" s="31"/>
      <c r="Q6" s="34"/>
      <c r="R6" s="31"/>
      <c r="S6" s="34"/>
      <c r="T6" s="31"/>
      <c r="V6" s="8"/>
      <c r="W6" s="5"/>
      <c r="X6" s="5"/>
      <c r="Y6" s="8"/>
      <c r="AF6" s="7">
        <v>7</v>
      </c>
      <c r="AG6" s="386" t="s">
        <v>285</v>
      </c>
      <c r="AO6" s="381"/>
      <c r="AR6" s="32"/>
      <c r="AS6" s="31"/>
      <c r="AT6" s="31"/>
      <c r="AU6" s="31"/>
      <c r="AV6" s="31"/>
      <c r="AW6" s="31"/>
      <c r="AX6" s="31"/>
      <c r="AY6" s="31"/>
      <c r="AZ6" s="31"/>
      <c r="BA6" s="31"/>
      <c r="BB6" s="382"/>
      <c r="BC6" s="31"/>
      <c r="BD6" s="31"/>
      <c r="BF6" s="383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U6" s="384"/>
      <c r="BX6" s="32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L6" s="384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DA6" s="384"/>
      <c r="DF6" s="32"/>
      <c r="DH6" s="32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V6" s="384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94"/>
      <c r="JD6" s="32"/>
      <c r="JF6" s="32"/>
      <c r="JH6" s="32"/>
      <c r="JJ6" s="32"/>
      <c r="JL6" s="32"/>
      <c r="JN6" s="32"/>
      <c r="JO6" s="32"/>
      <c r="JQ6" s="32"/>
      <c r="JR6" s="32"/>
    </row>
    <row r="7" spans="1:278" s="7" customFormat="1" ht="5.0999999999999996" customHeight="1">
      <c r="A7" s="1"/>
      <c r="B7" s="6"/>
      <c r="C7" s="31"/>
      <c r="E7" s="31"/>
      <c r="G7" s="31"/>
      <c r="I7" s="8"/>
      <c r="L7" s="8"/>
      <c r="N7" s="32"/>
      <c r="O7" s="33"/>
      <c r="P7" s="31"/>
      <c r="Q7" s="34"/>
      <c r="R7" s="31"/>
      <c r="S7" s="34"/>
      <c r="T7" s="31"/>
      <c r="V7" s="8"/>
      <c r="W7" s="5"/>
      <c r="X7" s="5"/>
      <c r="Y7" s="8"/>
      <c r="AF7" s="7">
        <v>8</v>
      </c>
      <c r="AG7" s="386" t="s">
        <v>276</v>
      </c>
      <c r="AO7" s="381"/>
      <c r="AR7" s="32"/>
      <c r="AS7" s="31"/>
      <c r="AT7" s="31"/>
      <c r="AU7" s="31"/>
      <c r="AV7" s="31"/>
      <c r="AW7" s="31"/>
      <c r="AX7" s="31"/>
      <c r="AY7" s="31"/>
      <c r="AZ7" s="31"/>
      <c r="BA7" s="31"/>
      <c r="BB7" s="382"/>
      <c r="BC7" s="31"/>
      <c r="BD7" s="31"/>
      <c r="BF7" s="383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U7" s="384"/>
      <c r="BX7" s="32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L7" s="384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DA7" s="384"/>
      <c r="DF7" s="32"/>
      <c r="DH7" s="32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V7" s="384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94"/>
      <c r="JD7" s="32"/>
      <c r="JF7" s="32"/>
      <c r="JH7" s="32"/>
      <c r="JJ7" s="32"/>
      <c r="JL7" s="32"/>
      <c r="JN7" s="32"/>
      <c r="JO7" s="32"/>
      <c r="JQ7" s="32"/>
      <c r="JR7" s="32"/>
    </row>
    <row r="8" spans="1:278" s="7" customFormat="1" ht="5.0999999999999996" customHeight="1">
      <c r="A8" s="1"/>
      <c r="B8" s="6"/>
      <c r="C8" s="31"/>
      <c r="E8" s="31"/>
      <c r="G8" s="31"/>
      <c r="I8" s="8"/>
      <c r="L8" s="8"/>
      <c r="N8" s="32"/>
      <c r="O8" s="33"/>
      <c r="P8" s="31"/>
      <c r="Q8" s="34"/>
      <c r="R8" s="31"/>
      <c r="S8" s="34"/>
      <c r="T8" s="31"/>
      <c r="V8" s="8"/>
      <c r="W8" s="5"/>
      <c r="X8" s="5"/>
      <c r="Y8" s="8"/>
      <c r="AF8" s="7">
        <v>9</v>
      </c>
      <c r="AG8" s="386" t="s">
        <v>277</v>
      </c>
      <c r="AO8" s="381"/>
      <c r="AR8" s="32"/>
      <c r="AS8" s="31"/>
      <c r="AT8" s="31"/>
      <c r="AU8" s="31"/>
      <c r="AV8" s="31"/>
      <c r="AW8" s="31"/>
      <c r="AX8" s="31"/>
      <c r="AY8" s="31"/>
      <c r="AZ8" s="31"/>
      <c r="BA8" s="31"/>
      <c r="BB8" s="382"/>
      <c r="BC8" s="31"/>
      <c r="BD8" s="31"/>
      <c r="BF8" s="383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U8" s="384"/>
      <c r="BX8" s="32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L8" s="384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DA8" s="384"/>
      <c r="DF8" s="32"/>
      <c r="DH8" s="32"/>
      <c r="DI8" s="582"/>
      <c r="DJ8" s="582"/>
      <c r="DK8" s="582"/>
      <c r="DL8" s="582"/>
      <c r="DM8" s="582"/>
      <c r="DN8" s="582"/>
      <c r="DO8" s="582"/>
      <c r="DP8" s="582"/>
      <c r="DQ8" s="582"/>
      <c r="DR8" s="582"/>
      <c r="DS8" s="582"/>
      <c r="DT8" s="582"/>
      <c r="DV8" s="384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94"/>
      <c r="JD8" s="32"/>
      <c r="JF8" s="32"/>
      <c r="JH8" s="32"/>
      <c r="JJ8" s="32"/>
      <c r="JL8" s="32"/>
      <c r="JN8" s="32"/>
      <c r="JO8" s="32"/>
      <c r="JQ8" s="32"/>
      <c r="JR8" s="32"/>
    </row>
    <row r="9" spans="1:278" s="7" customFormat="1">
      <c r="A9" s="1"/>
      <c r="B9" s="6"/>
      <c r="C9" s="809" t="s">
        <v>3</v>
      </c>
      <c r="D9" s="809"/>
      <c r="E9" s="809"/>
      <c r="F9" s="809"/>
      <c r="G9" s="809"/>
      <c r="H9" s="809"/>
      <c r="I9" s="35"/>
      <c r="J9" s="809" t="s">
        <v>4</v>
      </c>
      <c r="K9" s="809"/>
      <c r="L9" s="35"/>
      <c r="M9" s="810" t="s">
        <v>5</v>
      </c>
      <c r="N9" s="811"/>
      <c r="O9" s="36"/>
      <c r="P9" s="809" t="s">
        <v>6</v>
      </c>
      <c r="Q9" s="809"/>
      <c r="R9" s="809"/>
      <c r="S9" s="809"/>
      <c r="T9" s="809"/>
      <c r="U9" s="809"/>
      <c r="V9" s="35"/>
      <c r="W9" s="37"/>
      <c r="X9" s="37"/>
      <c r="Y9" s="35"/>
      <c r="Z9" s="815" t="s">
        <v>4</v>
      </c>
      <c r="AA9" s="816"/>
      <c r="AF9" s="7">
        <v>10</v>
      </c>
      <c r="AG9" s="386" t="s">
        <v>278</v>
      </c>
      <c r="AO9" s="381"/>
      <c r="AQ9" s="801" t="s">
        <v>5</v>
      </c>
      <c r="AR9" s="803"/>
      <c r="AS9" s="395"/>
      <c r="AT9" s="380"/>
      <c r="AU9" s="380"/>
      <c r="AV9" s="380"/>
      <c r="AW9" s="380"/>
      <c r="AX9" s="380"/>
      <c r="AY9" s="380"/>
      <c r="AZ9" s="380"/>
      <c r="BA9" s="380"/>
      <c r="BB9" s="396"/>
      <c r="BC9" s="380"/>
      <c r="BD9" s="380"/>
      <c r="BF9" s="383"/>
      <c r="BG9" s="380"/>
      <c r="BH9" s="380"/>
      <c r="BI9" s="380"/>
      <c r="BJ9" s="380"/>
      <c r="BK9" s="380"/>
      <c r="BL9" s="380"/>
      <c r="BM9" s="380"/>
      <c r="BN9" s="380"/>
      <c r="BO9" s="380"/>
      <c r="BP9" s="380"/>
      <c r="BQ9" s="380"/>
      <c r="BR9" s="380"/>
      <c r="BU9" s="384"/>
      <c r="BW9" s="801" t="s">
        <v>5</v>
      </c>
      <c r="BX9" s="803"/>
      <c r="BY9" s="583">
        <v>0.25</v>
      </c>
      <c r="BZ9" s="584">
        <v>0.24</v>
      </c>
      <c r="CA9" s="584">
        <v>0.38</v>
      </c>
      <c r="CB9" s="584">
        <v>0.68</v>
      </c>
      <c r="CC9" s="584">
        <v>0.68</v>
      </c>
      <c r="CD9" s="584">
        <v>0.72</v>
      </c>
      <c r="CE9" s="584">
        <v>0.73</v>
      </c>
      <c r="CF9" s="584">
        <v>0.59</v>
      </c>
      <c r="CG9" s="584">
        <v>0.17</v>
      </c>
      <c r="CH9" s="584">
        <v>0.41</v>
      </c>
      <c r="CI9" s="584"/>
      <c r="CJ9" s="584"/>
      <c r="CL9" s="384"/>
      <c r="CM9" s="380"/>
      <c r="CN9" s="380"/>
      <c r="CO9" s="380"/>
      <c r="CP9" s="380"/>
      <c r="CQ9" s="380"/>
      <c r="CR9" s="380"/>
      <c r="CS9" s="380"/>
      <c r="CT9" s="380"/>
      <c r="CU9" s="380"/>
      <c r="CV9" s="380"/>
      <c r="CW9" s="380"/>
      <c r="CX9" s="380"/>
      <c r="CY9" s="585">
        <v>0.48500000000000004</v>
      </c>
      <c r="DA9" s="384"/>
      <c r="DD9" s="801" t="s">
        <v>5</v>
      </c>
      <c r="DE9" s="802"/>
      <c r="DF9" s="803"/>
      <c r="DH9" s="586"/>
      <c r="DI9" s="584">
        <v>0.65710000000000002</v>
      </c>
      <c r="DJ9" s="584">
        <v>0.7238</v>
      </c>
      <c r="DK9" s="584">
        <v>0.70330000000000004</v>
      </c>
      <c r="DL9" s="584">
        <v>0.69069999999999998</v>
      </c>
      <c r="DM9" s="584">
        <v>0.72360000000000002</v>
      </c>
      <c r="DN9" s="584">
        <v>0.7147</v>
      </c>
      <c r="DO9" s="584">
        <v>0.79630000000000001</v>
      </c>
      <c r="DP9" s="584">
        <v>0.6321</v>
      </c>
      <c r="DQ9" s="584">
        <v>0.40389999999999998</v>
      </c>
      <c r="DR9" s="584">
        <v>0.41699999999999998</v>
      </c>
      <c r="DS9" s="584">
        <v>0.68320000000000003</v>
      </c>
      <c r="DT9" s="584">
        <v>0.64080000000000004</v>
      </c>
      <c r="DU9" s="585">
        <v>0.64887499999999998</v>
      </c>
      <c r="DV9" s="384"/>
      <c r="DW9" s="380"/>
      <c r="DX9" s="380"/>
      <c r="DY9" s="380"/>
      <c r="DZ9" s="380"/>
      <c r="EA9" s="380"/>
      <c r="EB9" s="380"/>
      <c r="EC9" s="380"/>
      <c r="ED9" s="380"/>
      <c r="EE9" s="380"/>
      <c r="EF9" s="380"/>
      <c r="EG9" s="380"/>
      <c r="EH9" s="397"/>
      <c r="JD9" s="586"/>
      <c r="JF9" s="586"/>
      <c r="JH9" s="586"/>
      <c r="JJ9" s="586"/>
      <c r="JL9" s="586"/>
      <c r="JN9" s="801" t="s">
        <v>264</v>
      </c>
      <c r="JO9" s="807"/>
      <c r="JQ9" s="801" t="s">
        <v>264</v>
      </c>
      <c r="JR9" s="807"/>
    </row>
    <row r="10" spans="1:278" s="7" customFormat="1" ht="25.5">
      <c r="A10" s="1"/>
      <c r="B10" s="6"/>
      <c r="C10" s="38" t="s">
        <v>7</v>
      </c>
      <c r="D10" s="39" t="s">
        <v>8</v>
      </c>
      <c r="E10" s="38" t="s">
        <v>9</v>
      </c>
      <c r="F10" s="39" t="s">
        <v>8</v>
      </c>
      <c r="G10" s="38" t="s">
        <v>10</v>
      </c>
      <c r="H10" s="39" t="s">
        <v>8</v>
      </c>
      <c r="I10" s="40"/>
      <c r="J10" s="41" t="s">
        <v>11</v>
      </c>
      <c r="K10" s="42" t="s">
        <v>12</v>
      </c>
      <c r="L10" s="35"/>
      <c r="M10" s="812"/>
      <c r="N10" s="813"/>
      <c r="O10" s="36"/>
      <c r="P10" s="38" t="s">
        <v>7</v>
      </c>
      <c r="Q10" s="39" t="s">
        <v>8</v>
      </c>
      <c r="R10" s="38">
        <v>2021</v>
      </c>
      <c r="S10" s="39" t="s">
        <v>8</v>
      </c>
      <c r="T10" s="38">
        <v>2020</v>
      </c>
      <c r="U10" s="39" t="s">
        <v>8</v>
      </c>
      <c r="V10" s="40"/>
      <c r="W10" s="43">
        <v>2019</v>
      </c>
      <c r="X10" s="44">
        <v>2018</v>
      </c>
      <c r="Y10" s="40"/>
      <c r="Z10" s="41" t="s">
        <v>11</v>
      </c>
      <c r="AA10" s="42" t="s">
        <v>12</v>
      </c>
      <c r="AF10" s="7">
        <v>11</v>
      </c>
      <c r="AG10" s="386" t="s">
        <v>279</v>
      </c>
      <c r="AO10" s="381"/>
      <c r="AQ10" s="804"/>
      <c r="AR10" s="806"/>
      <c r="AS10" s="398">
        <v>80721</v>
      </c>
      <c r="AT10" s="398">
        <v>80752</v>
      </c>
      <c r="AU10" s="398">
        <v>80780</v>
      </c>
      <c r="AV10" s="398">
        <v>80811</v>
      </c>
      <c r="AW10" s="398">
        <v>80841</v>
      </c>
      <c r="AX10" s="398">
        <v>80872</v>
      </c>
      <c r="AY10" s="398">
        <v>80902</v>
      </c>
      <c r="AZ10" s="398">
        <v>80933</v>
      </c>
      <c r="BA10" s="398">
        <v>80964</v>
      </c>
      <c r="BB10" s="398">
        <v>80994</v>
      </c>
      <c r="BC10" s="398">
        <v>81025</v>
      </c>
      <c r="BD10" s="399">
        <v>81055</v>
      </c>
      <c r="BF10" s="383"/>
      <c r="BG10" s="398">
        <v>80721</v>
      </c>
      <c r="BH10" s="398">
        <v>80752</v>
      </c>
      <c r="BI10" s="398">
        <v>80780</v>
      </c>
      <c r="BJ10" s="398">
        <v>80811</v>
      </c>
      <c r="BK10" s="398">
        <v>80841</v>
      </c>
      <c r="BL10" s="398">
        <v>80872</v>
      </c>
      <c r="BM10" s="398">
        <v>80902</v>
      </c>
      <c r="BN10" s="398">
        <v>80933</v>
      </c>
      <c r="BO10" s="398">
        <v>80964</v>
      </c>
      <c r="BP10" s="398">
        <v>80994</v>
      </c>
      <c r="BQ10" s="398">
        <v>81025</v>
      </c>
      <c r="BR10" s="398">
        <v>81055</v>
      </c>
      <c r="BU10" s="384"/>
      <c r="BW10" s="804"/>
      <c r="BX10" s="806"/>
      <c r="BY10" s="398">
        <v>44197</v>
      </c>
      <c r="BZ10" s="398">
        <v>44228</v>
      </c>
      <c r="CA10" s="398">
        <v>44256</v>
      </c>
      <c r="CB10" s="398">
        <v>44287</v>
      </c>
      <c r="CC10" s="398">
        <v>44317</v>
      </c>
      <c r="CD10" s="398">
        <v>44348</v>
      </c>
      <c r="CE10" s="398">
        <v>44378</v>
      </c>
      <c r="CF10" s="398">
        <v>44409</v>
      </c>
      <c r="CG10" s="398">
        <v>44440</v>
      </c>
      <c r="CH10" s="398">
        <v>44470</v>
      </c>
      <c r="CI10" s="398">
        <v>44501</v>
      </c>
      <c r="CJ10" s="399">
        <v>44531</v>
      </c>
      <c r="CL10" s="384"/>
      <c r="CM10" s="398">
        <v>44197</v>
      </c>
      <c r="CN10" s="398">
        <v>44228</v>
      </c>
      <c r="CO10" s="398">
        <v>44256</v>
      </c>
      <c r="CP10" s="398">
        <v>44287</v>
      </c>
      <c r="CQ10" s="398">
        <v>44317</v>
      </c>
      <c r="CR10" s="398">
        <v>44348</v>
      </c>
      <c r="CS10" s="398">
        <v>44378</v>
      </c>
      <c r="CT10" s="398">
        <v>44409</v>
      </c>
      <c r="CU10" s="398">
        <v>44440</v>
      </c>
      <c r="CV10" s="398">
        <v>44470</v>
      </c>
      <c r="CW10" s="398">
        <v>44501</v>
      </c>
      <c r="CX10" s="399">
        <v>44531</v>
      </c>
      <c r="DA10" s="384"/>
      <c r="DD10" s="804"/>
      <c r="DE10" s="805"/>
      <c r="DF10" s="806"/>
      <c r="DH10" s="588">
        <v>2023</v>
      </c>
      <c r="DI10" s="589">
        <v>44562</v>
      </c>
      <c r="DJ10" s="398">
        <v>44593</v>
      </c>
      <c r="DK10" s="398">
        <v>44621</v>
      </c>
      <c r="DL10" s="398">
        <v>44652</v>
      </c>
      <c r="DM10" s="398">
        <v>44682</v>
      </c>
      <c r="DN10" s="398">
        <v>44713</v>
      </c>
      <c r="DO10" s="398">
        <v>44743</v>
      </c>
      <c r="DP10" s="398">
        <v>44774</v>
      </c>
      <c r="DQ10" s="398">
        <v>44805</v>
      </c>
      <c r="DR10" s="398">
        <v>44835</v>
      </c>
      <c r="DS10" s="398">
        <v>44866</v>
      </c>
      <c r="DT10" s="399">
        <v>44896</v>
      </c>
      <c r="DV10" s="384"/>
      <c r="DW10" s="398">
        <v>44562</v>
      </c>
      <c r="DX10" s="398">
        <v>44593</v>
      </c>
      <c r="DY10" s="398">
        <v>44621</v>
      </c>
      <c r="DZ10" s="398">
        <v>44652</v>
      </c>
      <c r="EA10" s="398">
        <v>44682</v>
      </c>
      <c r="EB10" s="398">
        <v>44713</v>
      </c>
      <c r="EC10" s="398">
        <v>44743</v>
      </c>
      <c r="ED10" s="398">
        <v>44774</v>
      </c>
      <c r="EE10" s="398">
        <v>44805</v>
      </c>
      <c r="EF10" s="398">
        <v>44835</v>
      </c>
      <c r="EG10" s="398">
        <v>44866</v>
      </c>
      <c r="EH10" s="398">
        <v>44896</v>
      </c>
      <c r="JD10" s="723" t="s">
        <v>394</v>
      </c>
      <c r="JF10" s="588">
        <v>2021</v>
      </c>
      <c r="JH10" s="588">
        <v>2020</v>
      </c>
      <c r="JJ10" s="588">
        <v>2019</v>
      </c>
      <c r="JL10" s="588">
        <v>2018</v>
      </c>
      <c r="JN10" s="588" t="s">
        <v>289</v>
      </c>
      <c r="JO10" s="588" t="s">
        <v>8</v>
      </c>
      <c r="JQ10" s="588" t="s">
        <v>290</v>
      </c>
      <c r="JR10" s="588" t="s">
        <v>8</v>
      </c>
    </row>
    <row r="11" spans="1:278" s="7" customFormat="1" ht="5.0999999999999996" customHeight="1">
      <c r="A11" s="1"/>
      <c r="B11" s="6"/>
      <c r="C11" s="45"/>
      <c r="D11" s="46"/>
      <c r="E11" s="47"/>
      <c r="F11" s="48"/>
      <c r="G11" s="47"/>
      <c r="H11" s="48"/>
      <c r="I11" s="8"/>
      <c r="J11" s="49"/>
      <c r="K11" s="50"/>
      <c r="L11" s="51"/>
      <c r="M11" s="47"/>
      <c r="N11" s="48"/>
      <c r="O11" s="8"/>
      <c r="P11" s="45"/>
      <c r="Q11" s="52"/>
      <c r="R11" s="47"/>
      <c r="S11" s="48"/>
      <c r="T11" s="53"/>
      <c r="U11" s="54"/>
      <c r="V11" s="8"/>
      <c r="W11" s="55"/>
      <c r="X11" s="56"/>
      <c r="Y11" s="8"/>
      <c r="Z11" s="49"/>
      <c r="AA11" s="50"/>
      <c r="AF11" s="7">
        <v>12</v>
      </c>
      <c r="AG11" s="386" t="s">
        <v>280</v>
      </c>
      <c r="AO11" s="381"/>
      <c r="AQ11" s="47"/>
      <c r="AR11" s="48"/>
      <c r="AS11" s="52"/>
      <c r="AT11" s="47"/>
      <c r="AU11" s="400"/>
      <c r="AV11" s="401"/>
      <c r="AW11" s="400"/>
      <c r="AX11" s="401"/>
      <c r="AY11" s="401"/>
      <c r="AZ11" s="401"/>
      <c r="BA11" s="400"/>
      <c r="BB11" s="402"/>
      <c r="BC11" s="52"/>
      <c r="BD11" s="401"/>
      <c r="BF11" s="383"/>
      <c r="BG11" s="400"/>
      <c r="BH11" s="47"/>
      <c r="BI11" s="400"/>
      <c r="BJ11" s="401"/>
      <c r="BK11" s="400"/>
      <c r="BL11" s="401"/>
      <c r="BM11" s="401"/>
      <c r="BN11" s="401"/>
      <c r="BO11" s="400"/>
      <c r="BP11" s="401"/>
      <c r="BQ11" s="52"/>
      <c r="BR11" s="401"/>
      <c r="BU11" s="384"/>
      <c r="BW11" s="47"/>
      <c r="BX11" s="48"/>
      <c r="BY11" s="52"/>
      <c r="BZ11" s="47"/>
      <c r="CA11" s="400"/>
      <c r="CB11" s="401"/>
      <c r="CC11" s="400"/>
      <c r="CD11" s="401"/>
      <c r="CE11" s="401"/>
      <c r="CF11" s="401"/>
      <c r="CG11" s="400"/>
      <c r="CH11" s="401"/>
      <c r="CI11" s="52"/>
      <c r="CJ11" s="401"/>
      <c r="CL11" s="384"/>
      <c r="CM11" s="45"/>
      <c r="CN11" s="47"/>
      <c r="CO11" s="52"/>
      <c r="CP11" s="47"/>
      <c r="CQ11" s="52"/>
      <c r="CR11" s="47"/>
      <c r="CS11" s="52"/>
      <c r="CT11" s="47"/>
      <c r="CU11" s="52"/>
      <c r="CV11" s="47"/>
      <c r="CW11" s="52"/>
      <c r="CX11" s="401"/>
      <c r="DA11" s="384"/>
      <c r="DD11" s="47"/>
      <c r="DE11" s="590"/>
      <c r="DF11" s="48"/>
      <c r="DH11" s="401"/>
      <c r="DI11" s="52"/>
      <c r="DJ11" s="47"/>
      <c r="DK11" s="400"/>
      <c r="DL11" s="401"/>
      <c r="DM11" s="400"/>
      <c r="DN11" s="401"/>
      <c r="DO11" s="401"/>
      <c r="DP11" s="401"/>
      <c r="DQ11" s="400"/>
      <c r="DR11" s="401"/>
      <c r="DS11" s="52"/>
      <c r="DT11" s="401"/>
      <c r="DV11" s="384"/>
      <c r="DW11" s="400"/>
      <c r="DX11" s="47"/>
      <c r="DY11" s="52"/>
      <c r="DZ11" s="47"/>
      <c r="EA11" s="52"/>
      <c r="EB11" s="47"/>
      <c r="EC11" s="52"/>
      <c r="ED11" s="47"/>
      <c r="EE11" s="52"/>
      <c r="EF11" s="47"/>
      <c r="EG11" s="52"/>
      <c r="EH11" s="403"/>
      <c r="JD11" s="401"/>
      <c r="JF11" s="401"/>
      <c r="JH11" s="401"/>
      <c r="JJ11" s="401"/>
      <c r="JL11" s="401"/>
      <c r="JN11" s="401"/>
      <c r="JO11" s="401"/>
      <c r="JQ11" s="401"/>
      <c r="JR11" s="401"/>
    </row>
    <row r="12" spans="1:278" s="7" customFormat="1">
      <c r="A12" s="1" t="s">
        <v>13</v>
      </c>
      <c r="B12" s="6"/>
      <c r="C12" s="57" t="s">
        <v>16</v>
      </c>
      <c r="D12" s="58" t="e">
        <v>#VALUE!</v>
      </c>
      <c r="E12" s="57">
        <v>0</v>
      </c>
      <c r="F12" s="59" t="e">
        <v>#DIV/0!</v>
      </c>
      <c r="G12" s="57" t="s">
        <v>16</v>
      </c>
      <c r="H12" s="58" t="e">
        <v>#VALUE!</v>
      </c>
      <c r="I12" s="60"/>
      <c r="J12" s="61" t="e">
        <v>#VALUE!</v>
      </c>
      <c r="K12" s="62" t="e">
        <v>#VALUE!</v>
      </c>
      <c r="L12" s="63"/>
      <c r="M12" s="53"/>
      <c r="N12" s="64" t="s">
        <v>14</v>
      </c>
      <c r="O12" s="65"/>
      <c r="P12" s="57" t="s">
        <v>63</v>
      </c>
      <c r="Q12" s="66" t="e">
        <v>#VALUE!</v>
      </c>
      <c r="R12" s="57" t="s">
        <v>63</v>
      </c>
      <c r="S12" s="66" t="e">
        <v>#VALUE!</v>
      </c>
      <c r="T12" s="57" t="s">
        <v>63</v>
      </c>
      <c r="U12" s="58" t="e">
        <v>#VALUE!</v>
      </c>
      <c r="V12" s="60"/>
      <c r="W12" s="57">
        <v>1532284.7100000002</v>
      </c>
      <c r="X12" s="67">
        <v>1467286</v>
      </c>
      <c r="Y12" s="60"/>
      <c r="Z12" s="61" t="e">
        <v>#VALUE!</v>
      </c>
      <c r="AA12" s="62" t="e">
        <v>#VALUE!</v>
      </c>
      <c r="AG12" s="389"/>
      <c r="AO12" s="381" t="s">
        <v>13</v>
      </c>
      <c r="AQ12" s="53"/>
      <c r="AR12" s="404" t="s">
        <v>14</v>
      </c>
      <c r="AS12" s="405">
        <v>94478.15</v>
      </c>
      <c r="AT12" s="405">
        <v>92094.78</v>
      </c>
      <c r="AU12" s="405">
        <v>98998.720000000001</v>
      </c>
      <c r="AV12" s="405">
        <v>98135.35</v>
      </c>
      <c r="AW12" s="405">
        <v>98443.459999999992</v>
      </c>
      <c r="AX12" s="405">
        <v>127644.11</v>
      </c>
      <c r="AY12" s="405">
        <v>125122.17</v>
      </c>
      <c r="AZ12" s="405">
        <v>133388.75</v>
      </c>
      <c r="BA12" s="405">
        <v>125284.15</v>
      </c>
      <c r="BB12" s="406">
        <v>0</v>
      </c>
      <c r="BC12" s="405">
        <v>0</v>
      </c>
      <c r="BD12" s="407">
        <v>0</v>
      </c>
      <c r="BE12" s="68"/>
      <c r="BF12" s="381" t="s">
        <v>13</v>
      </c>
      <c r="BG12" s="405">
        <v>94478.15</v>
      </c>
      <c r="BH12" s="405">
        <v>186572.93000000002</v>
      </c>
      <c r="BI12" s="405">
        <v>285571.65000000002</v>
      </c>
      <c r="BJ12" s="405">
        <v>383707.00000000006</v>
      </c>
      <c r="BK12" s="405">
        <v>482150.46</v>
      </c>
      <c r="BL12" s="405">
        <v>609794.56999999995</v>
      </c>
      <c r="BM12" s="405">
        <v>734916.74</v>
      </c>
      <c r="BN12" s="405">
        <v>868305.49</v>
      </c>
      <c r="BO12" s="405">
        <v>993589.64</v>
      </c>
      <c r="BP12" s="405">
        <v>993589.64</v>
      </c>
      <c r="BQ12" s="405">
        <v>993589.64</v>
      </c>
      <c r="BR12" s="405">
        <v>993589.64</v>
      </c>
      <c r="BS12" s="405"/>
      <c r="BT12" s="408"/>
      <c r="BU12" s="381" t="s">
        <v>13</v>
      </c>
      <c r="BV12" s="68"/>
      <c r="BW12" s="53"/>
      <c r="BX12" s="404" t="s">
        <v>14</v>
      </c>
      <c r="BY12" s="405">
        <v>94478.15</v>
      </c>
      <c r="BZ12" s="405">
        <v>92094.78</v>
      </c>
      <c r="CA12" s="405">
        <v>98998.720000000001</v>
      </c>
      <c r="CB12" s="405">
        <v>98135.35</v>
      </c>
      <c r="CC12" s="405">
        <v>98443.459999999992</v>
      </c>
      <c r="CD12" s="405">
        <v>127644.11</v>
      </c>
      <c r="CE12" s="405">
        <v>125122.17</v>
      </c>
      <c r="CF12" s="405">
        <v>133388.75</v>
      </c>
      <c r="CG12" s="405">
        <v>125284.15</v>
      </c>
      <c r="CH12" s="405">
        <v>0</v>
      </c>
      <c r="CI12" s="405">
        <v>0</v>
      </c>
      <c r="CJ12" s="407">
        <v>0</v>
      </c>
      <c r="CK12" s="68"/>
      <c r="CL12" s="381" t="s">
        <v>13</v>
      </c>
      <c r="CM12" s="405">
        <v>94478.15</v>
      </c>
      <c r="CN12" s="405">
        <v>186572.93000000002</v>
      </c>
      <c r="CO12" s="405">
        <v>285571.65000000002</v>
      </c>
      <c r="CP12" s="405">
        <v>383707.00000000006</v>
      </c>
      <c r="CQ12" s="405">
        <v>482150.46</v>
      </c>
      <c r="CR12" s="405">
        <v>609794.56999999995</v>
      </c>
      <c r="CS12" s="405">
        <v>734916.74</v>
      </c>
      <c r="CT12" s="405">
        <v>868305.49</v>
      </c>
      <c r="CU12" s="405">
        <v>993589.64</v>
      </c>
      <c r="CV12" s="405">
        <v>993589.64</v>
      </c>
      <c r="CW12" s="405">
        <v>993589.64</v>
      </c>
      <c r="CX12" s="405">
        <v>993589.64</v>
      </c>
      <c r="CY12" s="405"/>
      <c r="CZ12" s="408"/>
      <c r="DA12" s="381" t="s">
        <v>13</v>
      </c>
      <c r="DB12" s="68"/>
      <c r="DC12" s="68"/>
      <c r="DD12" s="53"/>
      <c r="DF12" s="591" t="s">
        <v>14</v>
      </c>
      <c r="DH12" s="592">
        <v>1842611.6381369922</v>
      </c>
      <c r="DI12" s="408">
        <v>-97725</v>
      </c>
      <c r="DJ12" s="405">
        <v>-97725</v>
      </c>
      <c r="DK12" s="405">
        <v>-97725</v>
      </c>
      <c r="DL12" s="405">
        <v>-97725</v>
      </c>
      <c r="DM12" s="405">
        <v>-97725</v>
      </c>
      <c r="DN12" s="405">
        <v>-97725</v>
      </c>
      <c r="DO12" s="405">
        <v>-97725</v>
      </c>
      <c r="DP12" s="405">
        <v>-97725</v>
      </c>
      <c r="DQ12" s="405">
        <v>-97725</v>
      </c>
      <c r="DR12" s="405">
        <v>-97725</v>
      </c>
      <c r="DS12" s="405">
        <v>-97725</v>
      </c>
      <c r="DT12" s="407">
        <v>-97725</v>
      </c>
      <c r="DU12" s="68"/>
      <c r="DV12" s="381" t="s">
        <v>13</v>
      </c>
      <c r="DW12" s="405">
        <v>-97725</v>
      </c>
      <c r="DX12" s="405">
        <v>-195450</v>
      </c>
      <c r="DY12" s="405">
        <v>-293175</v>
      </c>
      <c r="DZ12" s="405">
        <v>-390900</v>
      </c>
      <c r="EA12" s="405">
        <v>-488625</v>
      </c>
      <c r="EB12" s="405">
        <v>-586350</v>
      </c>
      <c r="EC12" s="405">
        <v>-684075</v>
      </c>
      <c r="ED12" s="405">
        <v>-781800</v>
      </c>
      <c r="EE12" s="405">
        <v>-879525</v>
      </c>
      <c r="EF12" s="405">
        <v>-977250</v>
      </c>
      <c r="EG12" s="405">
        <v>-1074975</v>
      </c>
      <c r="EH12" s="409">
        <v>-1172700</v>
      </c>
      <c r="EI12" s="405"/>
      <c r="EJ12" s="408"/>
      <c r="JD12" s="592">
        <v>1675713.8079006821</v>
      </c>
      <c r="JF12" s="592">
        <v>1478895.9700000002</v>
      </c>
      <c r="JH12" s="592">
        <v>1448332.4029999999</v>
      </c>
      <c r="JJ12" s="592">
        <v>1532284.71</v>
      </c>
      <c r="JL12" s="592">
        <v>1467286</v>
      </c>
      <c r="JN12" s="592">
        <f>+DH12-JD12</f>
        <v>166897.83023631014</v>
      </c>
      <c r="JO12" s="593">
        <f>+JN12/JD12</f>
        <v>9.9598051558337466E-2</v>
      </c>
      <c r="JQ12" s="592">
        <f>+DH12-JF12</f>
        <v>363715.66813699203</v>
      </c>
      <c r="JR12" s="593">
        <f>+JQ12/JF12</f>
        <v>0.24593729073248605</v>
      </c>
    </row>
    <row r="13" spans="1:278" s="7" customFormat="1" ht="5.0999999999999996" customHeight="1">
      <c r="A13" s="69"/>
      <c r="B13" s="70"/>
      <c r="C13" s="71"/>
      <c r="D13" s="58"/>
      <c r="E13" s="71"/>
      <c r="F13" s="59"/>
      <c r="G13" s="71"/>
      <c r="H13" s="58"/>
      <c r="I13" s="60"/>
      <c r="J13" s="72"/>
      <c r="K13" s="73"/>
      <c r="L13" s="74"/>
      <c r="M13" s="75"/>
      <c r="N13" s="76"/>
      <c r="O13" s="51"/>
      <c r="P13" s="71"/>
      <c r="Q13" s="66"/>
      <c r="R13" s="71"/>
      <c r="S13" s="66"/>
      <c r="T13" s="71"/>
      <c r="U13" s="58"/>
      <c r="V13" s="60"/>
      <c r="W13" s="77"/>
      <c r="X13" s="78"/>
      <c r="Y13" s="60"/>
      <c r="Z13" s="72"/>
      <c r="AA13" s="73"/>
      <c r="AG13" s="389"/>
      <c r="AO13" s="381">
        <v>0</v>
      </c>
      <c r="AP13" s="379"/>
      <c r="AQ13" s="75"/>
      <c r="AR13" s="51"/>
      <c r="AS13" s="410"/>
      <c r="AT13" s="410"/>
      <c r="AU13" s="410"/>
      <c r="AV13" s="410"/>
      <c r="AW13" s="410"/>
      <c r="AX13" s="410"/>
      <c r="AY13" s="410"/>
      <c r="AZ13" s="410"/>
      <c r="BA13" s="410"/>
      <c r="BB13" s="411"/>
      <c r="BC13" s="410"/>
      <c r="BD13" s="412"/>
      <c r="BE13" s="413"/>
      <c r="BF13" s="381">
        <v>0</v>
      </c>
      <c r="BG13" s="75"/>
      <c r="BH13" s="414"/>
      <c r="BI13" s="410"/>
      <c r="BJ13" s="410"/>
      <c r="BK13" s="410"/>
      <c r="BL13" s="410"/>
      <c r="BM13" s="410"/>
      <c r="BN13" s="410"/>
      <c r="BO13" s="410"/>
      <c r="BP13" s="410"/>
      <c r="BQ13" s="410"/>
      <c r="BR13" s="410"/>
      <c r="BS13" s="410"/>
      <c r="BT13" s="415"/>
      <c r="BU13" s="381">
        <v>0</v>
      </c>
      <c r="BV13" s="413"/>
      <c r="BW13" s="75"/>
      <c r="BX13" s="51"/>
      <c r="BY13" s="410"/>
      <c r="BZ13" s="410"/>
      <c r="CA13" s="410"/>
      <c r="CB13" s="410"/>
      <c r="CC13" s="410"/>
      <c r="CD13" s="410"/>
      <c r="CE13" s="410"/>
      <c r="CF13" s="410"/>
      <c r="CG13" s="410"/>
      <c r="CH13" s="410"/>
      <c r="CI13" s="410"/>
      <c r="CJ13" s="412"/>
      <c r="CK13" s="413"/>
      <c r="CL13" s="381">
        <v>0</v>
      </c>
      <c r="CM13" s="75"/>
      <c r="CN13" s="416"/>
      <c r="CO13" s="410"/>
      <c r="CP13" s="410"/>
      <c r="CQ13" s="410"/>
      <c r="CR13" s="410"/>
      <c r="CS13" s="410"/>
      <c r="CT13" s="410"/>
      <c r="CU13" s="410"/>
      <c r="CV13" s="410"/>
      <c r="CW13" s="410"/>
      <c r="CX13" s="410"/>
      <c r="CY13" s="410"/>
      <c r="CZ13" s="415"/>
      <c r="DA13" s="381">
        <v>0</v>
      </c>
      <c r="DB13" s="413"/>
      <c r="DC13" s="413"/>
      <c r="DD13" s="75"/>
      <c r="DE13" s="379"/>
      <c r="DF13" s="594"/>
      <c r="DH13" s="414"/>
      <c r="DI13" s="415"/>
      <c r="DJ13" s="410"/>
      <c r="DK13" s="410"/>
      <c r="DL13" s="410"/>
      <c r="DM13" s="410"/>
      <c r="DN13" s="410"/>
      <c r="DO13" s="410"/>
      <c r="DP13" s="410"/>
      <c r="DQ13" s="410"/>
      <c r="DR13" s="410"/>
      <c r="DS13" s="410"/>
      <c r="DT13" s="412"/>
      <c r="DU13" s="413"/>
      <c r="DV13" s="381">
        <v>0</v>
      </c>
      <c r="DW13" s="75"/>
      <c r="DX13" s="414"/>
      <c r="DY13" s="410"/>
      <c r="DZ13" s="410"/>
      <c r="EA13" s="410"/>
      <c r="EB13" s="410"/>
      <c r="EC13" s="410"/>
      <c r="ED13" s="410"/>
      <c r="EE13" s="410"/>
      <c r="EF13" s="410"/>
      <c r="EG13" s="410"/>
      <c r="EH13" s="417"/>
      <c r="EI13" s="410"/>
      <c r="EJ13" s="415"/>
      <c r="EK13" s="379"/>
      <c r="EL13" s="379"/>
      <c r="EM13" s="379"/>
      <c r="EN13" s="379"/>
      <c r="EO13" s="379"/>
      <c r="EP13" s="379"/>
      <c r="EQ13" s="379"/>
      <c r="ER13" s="379"/>
      <c r="ES13" s="379"/>
      <c r="ET13" s="379"/>
      <c r="EU13" s="379"/>
      <c r="EV13" s="379"/>
      <c r="EW13" s="379"/>
      <c r="EX13" s="379"/>
      <c r="EY13" s="379"/>
      <c r="EZ13" s="379"/>
      <c r="FA13" s="379"/>
      <c r="FB13" s="379"/>
      <c r="FC13" s="379"/>
      <c r="FD13" s="379"/>
      <c r="FE13" s="379"/>
      <c r="FF13" s="379"/>
      <c r="FG13" s="379"/>
      <c r="FH13" s="379"/>
      <c r="FI13" s="379"/>
      <c r="FJ13" s="379"/>
      <c r="FK13" s="379"/>
      <c r="FL13" s="379"/>
      <c r="FM13" s="379"/>
      <c r="FN13" s="379"/>
      <c r="JD13" s="414"/>
      <c r="JF13" s="414"/>
      <c r="JH13" s="414"/>
      <c r="JJ13" s="414"/>
      <c r="JL13" s="414"/>
      <c r="JN13" s="414"/>
      <c r="JO13" s="414"/>
      <c r="JQ13" s="414"/>
      <c r="JR13" s="414"/>
    </row>
    <row r="14" spans="1:278" s="7" customFormat="1" ht="5.0999999999999996" customHeight="1">
      <c r="A14" s="69"/>
      <c r="B14" s="70"/>
      <c r="C14" s="79"/>
      <c r="D14" s="80"/>
      <c r="E14" s="79"/>
      <c r="F14" s="81"/>
      <c r="G14" s="79"/>
      <c r="H14" s="80"/>
      <c r="I14" s="60"/>
      <c r="J14" s="82"/>
      <c r="K14" s="83"/>
      <c r="L14" s="74"/>
      <c r="M14" s="49"/>
      <c r="N14" s="84"/>
      <c r="O14" s="51"/>
      <c r="P14" s="79"/>
      <c r="Q14" s="81"/>
      <c r="R14" s="79"/>
      <c r="S14" s="81"/>
      <c r="T14" s="79"/>
      <c r="U14" s="80"/>
      <c r="V14" s="60"/>
      <c r="W14" s="85"/>
      <c r="X14" s="86"/>
      <c r="Y14" s="60"/>
      <c r="Z14" s="82"/>
      <c r="AA14" s="83"/>
      <c r="AG14" s="389"/>
      <c r="AO14" s="381">
        <v>0</v>
      </c>
      <c r="AP14" s="379"/>
      <c r="AQ14" s="418"/>
      <c r="AR14" s="419"/>
      <c r="AS14" s="420"/>
      <c r="AT14" s="420"/>
      <c r="AU14" s="420"/>
      <c r="AV14" s="420"/>
      <c r="AW14" s="420"/>
      <c r="AX14" s="420"/>
      <c r="AY14" s="420"/>
      <c r="AZ14" s="420"/>
      <c r="BA14" s="420"/>
      <c r="BB14" s="421"/>
      <c r="BC14" s="420"/>
      <c r="BD14" s="422"/>
      <c r="BE14" s="413"/>
      <c r="BF14" s="381">
        <v>0</v>
      </c>
      <c r="BG14" s="418"/>
      <c r="BH14" s="423"/>
      <c r="BI14" s="420"/>
      <c r="BJ14" s="420"/>
      <c r="BK14" s="420"/>
      <c r="BL14" s="420"/>
      <c r="BM14" s="420"/>
      <c r="BN14" s="420"/>
      <c r="BO14" s="420"/>
      <c r="BP14" s="420"/>
      <c r="BQ14" s="420"/>
      <c r="BR14" s="420"/>
      <c r="BS14" s="410"/>
      <c r="BT14" s="415"/>
      <c r="BU14" s="381">
        <v>0</v>
      </c>
      <c r="BV14" s="413"/>
      <c r="BW14" s="418"/>
      <c r="BX14" s="419"/>
      <c r="BY14" s="420"/>
      <c r="BZ14" s="420"/>
      <c r="CA14" s="420"/>
      <c r="CB14" s="420"/>
      <c r="CC14" s="420"/>
      <c r="CD14" s="420"/>
      <c r="CE14" s="420"/>
      <c r="CF14" s="420"/>
      <c r="CG14" s="420"/>
      <c r="CH14" s="420"/>
      <c r="CI14" s="420"/>
      <c r="CJ14" s="422"/>
      <c r="CK14" s="413"/>
      <c r="CL14" s="381">
        <v>0</v>
      </c>
      <c r="CM14" s="418"/>
      <c r="CN14" s="424"/>
      <c r="CO14" s="420"/>
      <c r="CP14" s="420"/>
      <c r="CQ14" s="420"/>
      <c r="CR14" s="420"/>
      <c r="CS14" s="420"/>
      <c r="CT14" s="420"/>
      <c r="CU14" s="420"/>
      <c r="CV14" s="420"/>
      <c r="CW14" s="420"/>
      <c r="CX14" s="420"/>
      <c r="CY14" s="410"/>
      <c r="CZ14" s="415"/>
      <c r="DA14" s="381">
        <v>0</v>
      </c>
      <c r="DB14" s="413"/>
      <c r="DC14" s="413"/>
      <c r="DD14" s="418"/>
      <c r="DE14" s="595"/>
      <c r="DF14" s="596"/>
      <c r="DH14" s="423"/>
      <c r="DI14" s="597"/>
      <c r="DJ14" s="420"/>
      <c r="DK14" s="420"/>
      <c r="DL14" s="420"/>
      <c r="DM14" s="420"/>
      <c r="DN14" s="420"/>
      <c r="DO14" s="420"/>
      <c r="DP14" s="420"/>
      <c r="DQ14" s="420"/>
      <c r="DR14" s="420"/>
      <c r="DS14" s="420"/>
      <c r="DT14" s="422"/>
      <c r="DU14" s="413"/>
      <c r="DV14" s="381">
        <v>0</v>
      </c>
      <c r="DW14" s="418"/>
      <c r="DX14" s="423"/>
      <c r="DY14" s="420"/>
      <c r="DZ14" s="420"/>
      <c r="EA14" s="420"/>
      <c r="EB14" s="420"/>
      <c r="EC14" s="420"/>
      <c r="ED14" s="420"/>
      <c r="EE14" s="420"/>
      <c r="EF14" s="420"/>
      <c r="EG14" s="420"/>
      <c r="EH14" s="425"/>
      <c r="EI14" s="410"/>
      <c r="EJ14" s="415"/>
      <c r="EK14" s="379"/>
      <c r="EL14" s="379"/>
      <c r="EM14" s="379"/>
      <c r="EN14" s="379"/>
      <c r="EO14" s="379"/>
      <c r="EP14" s="379"/>
      <c r="EQ14" s="379"/>
      <c r="ER14" s="379"/>
      <c r="ES14" s="379"/>
      <c r="ET14" s="379"/>
      <c r="EU14" s="379"/>
      <c r="EV14" s="379"/>
      <c r="EW14" s="379"/>
      <c r="EX14" s="379"/>
      <c r="EY14" s="379"/>
      <c r="EZ14" s="379"/>
      <c r="FA14" s="379"/>
      <c r="FB14" s="379"/>
      <c r="FC14" s="379"/>
      <c r="FD14" s="379"/>
      <c r="FE14" s="379"/>
      <c r="FF14" s="379"/>
      <c r="FG14" s="379"/>
      <c r="FH14" s="379"/>
      <c r="FI14" s="379"/>
      <c r="FJ14" s="379"/>
      <c r="FK14" s="379"/>
      <c r="FL14" s="379"/>
      <c r="FM14" s="379"/>
      <c r="FN14" s="379"/>
      <c r="JD14" s="423"/>
      <c r="JF14" s="423"/>
      <c r="JH14" s="423"/>
      <c r="JJ14" s="423"/>
      <c r="JL14" s="423"/>
      <c r="JN14" s="423"/>
      <c r="JO14" s="423"/>
      <c r="JQ14" s="423"/>
      <c r="JR14" s="423"/>
    </row>
    <row r="15" spans="1:278" s="101" customFormat="1" ht="15" customHeight="1">
      <c r="A15" s="87" t="s">
        <v>15</v>
      </c>
      <c r="B15" s="88"/>
      <c r="C15" s="89" t="s">
        <v>16</v>
      </c>
      <c r="D15" s="90" t="e">
        <v>#VALUE!</v>
      </c>
      <c r="E15" s="89">
        <v>0</v>
      </c>
      <c r="F15" s="91" t="e">
        <v>#DIV/0!</v>
      </c>
      <c r="G15" s="89" t="s">
        <v>16</v>
      </c>
      <c r="H15" s="90" t="e">
        <v>#VALUE!</v>
      </c>
      <c r="I15" s="92"/>
      <c r="J15" s="93" t="e">
        <v>#VALUE!</v>
      </c>
      <c r="K15" s="94" t="e">
        <v>#VALUE!</v>
      </c>
      <c r="L15" s="95"/>
      <c r="M15" s="96"/>
      <c r="N15" s="97" t="s">
        <v>16</v>
      </c>
      <c r="O15" s="98"/>
      <c r="P15" s="89" t="s">
        <v>63</v>
      </c>
      <c r="Q15" s="99" t="e">
        <v>#VALUE!</v>
      </c>
      <c r="R15" s="89" t="s">
        <v>63</v>
      </c>
      <c r="S15" s="99" t="e">
        <v>#VALUE!</v>
      </c>
      <c r="T15" s="89" t="s">
        <v>63</v>
      </c>
      <c r="U15" s="90" t="e">
        <v>#VALUE!</v>
      </c>
      <c r="V15" s="92"/>
      <c r="W15" s="89">
        <v>1532284.7100000002</v>
      </c>
      <c r="X15" s="100">
        <v>1467286</v>
      </c>
      <c r="Y15" s="92"/>
      <c r="Z15" s="93" t="e">
        <v>#VALUE!</v>
      </c>
      <c r="AA15" s="94" t="e">
        <v>#VALUE!</v>
      </c>
      <c r="AG15" s="426"/>
      <c r="AO15" s="427" t="s">
        <v>15</v>
      </c>
      <c r="AQ15" s="96"/>
      <c r="AR15" s="428" t="s">
        <v>16</v>
      </c>
      <c r="AS15" s="429">
        <v>94478.15</v>
      </c>
      <c r="AT15" s="429">
        <v>92094.78</v>
      </c>
      <c r="AU15" s="429">
        <v>98998.720000000001</v>
      </c>
      <c r="AV15" s="429">
        <v>98135.35</v>
      </c>
      <c r="AW15" s="429">
        <v>98443.459999999992</v>
      </c>
      <c r="AX15" s="429">
        <v>127644.11</v>
      </c>
      <c r="AY15" s="429">
        <v>125122.17</v>
      </c>
      <c r="AZ15" s="429">
        <v>133388.75</v>
      </c>
      <c r="BA15" s="429">
        <v>125284.15</v>
      </c>
      <c r="BB15" s="430">
        <v>0</v>
      </c>
      <c r="BC15" s="429">
        <v>0</v>
      </c>
      <c r="BD15" s="431">
        <v>0</v>
      </c>
      <c r="BE15" s="432"/>
      <c r="BF15" s="427" t="s">
        <v>15</v>
      </c>
      <c r="BG15" s="429">
        <v>94478.15</v>
      </c>
      <c r="BH15" s="429">
        <v>186572.93000000002</v>
      </c>
      <c r="BI15" s="429">
        <v>285571.65000000002</v>
      </c>
      <c r="BJ15" s="429">
        <v>383707.00000000006</v>
      </c>
      <c r="BK15" s="429">
        <v>482150.46</v>
      </c>
      <c r="BL15" s="429">
        <v>609794.56999999995</v>
      </c>
      <c r="BM15" s="429">
        <v>734916.74</v>
      </c>
      <c r="BN15" s="429">
        <v>868305.49</v>
      </c>
      <c r="BO15" s="429">
        <v>993589.64</v>
      </c>
      <c r="BP15" s="429">
        <v>993589.64</v>
      </c>
      <c r="BQ15" s="429">
        <v>993589.64</v>
      </c>
      <c r="BR15" s="429">
        <v>993589.64</v>
      </c>
      <c r="BS15" s="429"/>
      <c r="BT15" s="433"/>
      <c r="BU15" s="427" t="s">
        <v>15</v>
      </c>
      <c r="BV15" s="432"/>
      <c r="BW15" s="96"/>
      <c r="BX15" s="428" t="s">
        <v>16</v>
      </c>
      <c r="BY15" s="429">
        <v>94478.15</v>
      </c>
      <c r="BZ15" s="429">
        <v>92094.78</v>
      </c>
      <c r="CA15" s="429">
        <v>98998.720000000001</v>
      </c>
      <c r="CB15" s="429">
        <v>98135.35</v>
      </c>
      <c r="CC15" s="429">
        <v>98443.459999999992</v>
      </c>
      <c r="CD15" s="429">
        <v>127644.11</v>
      </c>
      <c r="CE15" s="429">
        <v>125122.17</v>
      </c>
      <c r="CF15" s="429">
        <v>133388.75</v>
      </c>
      <c r="CG15" s="429">
        <v>125284.15</v>
      </c>
      <c r="CH15" s="429">
        <v>0</v>
      </c>
      <c r="CI15" s="429">
        <v>0</v>
      </c>
      <c r="CJ15" s="431">
        <v>0</v>
      </c>
      <c r="CK15" s="432"/>
      <c r="CL15" s="427" t="s">
        <v>15</v>
      </c>
      <c r="CM15" s="429">
        <v>94478.15</v>
      </c>
      <c r="CN15" s="429">
        <v>186572.93000000002</v>
      </c>
      <c r="CO15" s="429">
        <v>285571.65000000002</v>
      </c>
      <c r="CP15" s="429">
        <v>383707.00000000006</v>
      </c>
      <c r="CQ15" s="429">
        <v>482150.46</v>
      </c>
      <c r="CR15" s="429">
        <v>609794.56999999995</v>
      </c>
      <c r="CS15" s="429">
        <v>734916.74</v>
      </c>
      <c r="CT15" s="429">
        <v>868305.49</v>
      </c>
      <c r="CU15" s="429">
        <v>993589.64</v>
      </c>
      <c r="CV15" s="429">
        <v>993589.64</v>
      </c>
      <c r="CW15" s="429">
        <v>993589.64</v>
      </c>
      <c r="CX15" s="429">
        <v>993589.64</v>
      </c>
      <c r="CY15" s="429"/>
      <c r="CZ15" s="433"/>
      <c r="DA15" s="427" t="s">
        <v>15</v>
      </c>
      <c r="DB15" s="432"/>
      <c r="DC15" s="432"/>
      <c r="DD15" s="96"/>
      <c r="DF15" s="598" t="s">
        <v>16</v>
      </c>
      <c r="DH15" s="592">
        <v>1842611.6381369922</v>
      </c>
      <c r="DI15" s="433">
        <v>-97725</v>
      </c>
      <c r="DJ15" s="429">
        <v>-97725</v>
      </c>
      <c r="DK15" s="429">
        <v>-97725</v>
      </c>
      <c r="DL15" s="429">
        <v>-97725</v>
      </c>
      <c r="DM15" s="429">
        <v>-97725</v>
      </c>
      <c r="DN15" s="429">
        <v>-97725</v>
      </c>
      <c r="DO15" s="429">
        <v>-97725</v>
      </c>
      <c r="DP15" s="429">
        <v>-97725</v>
      </c>
      <c r="DQ15" s="429">
        <v>-97725</v>
      </c>
      <c r="DR15" s="429">
        <v>-97725</v>
      </c>
      <c r="DS15" s="429">
        <v>-97725</v>
      </c>
      <c r="DT15" s="431">
        <v>-97725</v>
      </c>
      <c r="DU15" s="432"/>
      <c r="DV15" s="427" t="s">
        <v>15</v>
      </c>
      <c r="DW15" s="429">
        <v>-97725</v>
      </c>
      <c r="DX15" s="429">
        <v>-195450</v>
      </c>
      <c r="DY15" s="429">
        <v>-293175</v>
      </c>
      <c r="DZ15" s="429">
        <v>-390900</v>
      </c>
      <c r="EA15" s="429">
        <v>-488625</v>
      </c>
      <c r="EB15" s="429">
        <v>-586350</v>
      </c>
      <c r="EC15" s="429">
        <v>-684075</v>
      </c>
      <c r="ED15" s="429">
        <v>-781800</v>
      </c>
      <c r="EE15" s="429">
        <v>-879525</v>
      </c>
      <c r="EF15" s="429">
        <v>-977250</v>
      </c>
      <c r="EG15" s="429">
        <v>-1074975</v>
      </c>
      <c r="EH15" s="434">
        <v>-1172700</v>
      </c>
      <c r="EI15" s="429"/>
      <c r="EJ15" s="433"/>
      <c r="JD15" s="592">
        <v>1675713.8079006821</v>
      </c>
      <c r="JF15" s="592">
        <v>1478895.9700000002</v>
      </c>
      <c r="JH15" s="592">
        <v>1448332.4029999999</v>
      </c>
      <c r="JJ15" s="592">
        <v>1532284.71</v>
      </c>
      <c r="JL15" s="592">
        <v>1467286</v>
      </c>
      <c r="JN15" s="592">
        <f>+DH15-JD15</f>
        <v>166897.83023631014</v>
      </c>
      <c r="JO15" s="593">
        <f>+JN15/JD15</f>
        <v>9.9598051558337466E-2</v>
      </c>
      <c r="JP15" s="7"/>
      <c r="JQ15" s="592">
        <f>+DH15-JF15</f>
        <v>363715.66813699203</v>
      </c>
      <c r="JR15" s="593">
        <f>+JQ15/JF15</f>
        <v>0.24593729073248605</v>
      </c>
    </row>
    <row r="16" spans="1:278" s="7" customFormat="1" ht="5.0999999999999996" customHeight="1">
      <c r="A16" s="1"/>
      <c r="B16" s="6"/>
      <c r="C16" s="102"/>
      <c r="D16" s="103"/>
      <c r="E16" s="102"/>
      <c r="F16" s="104"/>
      <c r="G16" s="102"/>
      <c r="H16" s="103"/>
      <c r="I16" s="105"/>
      <c r="J16" s="106"/>
      <c r="K16" s="107"/>
      <c r="L16" s="51"/>
      <c r="M16" s="108"/>
      <c r="N16" s="109"/>
      <c r="O16" s="8"/>
      <c r="P16" s="102"/>
      <c r="Q16" s="104"/>
      <c r="R16" s="102"/>
      <c r="S16" s="104"/>
      <c r="T16" s="102"/>
      <c r="U16" s="103"/>
      <c r="V16" s="105"/>
      <c r="W16" s="110"/>
      <c r="X16" s="111"/>
      <c r="Y16" s="105"/>
      <c r="Z16" s="106"/>
      <c r="AA16" s="107"/>
      <c r="AG16" s="389"/>
      <c r="AO16" s="381">
        <v>0</v>
      </c>
      <c r="AQ16" s="53"/>
      <c r="AR16" s="8"/>
      <c r="AS16" s="435"/>
      <c r="AT16" s="435"/>
      <c r="AU16" s="435"/>
      <c r="AV16" s="435"/>
      <c r="AW16" s="435"/>
      <c r="AX16" s="435"/>
      <c r="AY16" s="435"/>
      <c r="AZ16" s="435"/>
      <c r="BA16" s="435"/>
      <c r="BB16" s="406"/>
      <c r="BC16" s="435"/>
      <c r="BD16" s="436"/>
      <c r="BF16" s="381">
        <v>0</v>
      </c>
      <c r="BG16" s="53"/>
      <c r="BH16" s="436"/>
      <c r="BI16" s="435"/>
      <c r="BJ16" s="435"/>
      <c r="BK16" s="435"/>
      <c r="BL16" s="435"/>
      <c r="BM16" s="435"/>
      <c r="BN16" s="435"/>
      <c r="BO16" s="435"/>
      <c r="BP16" s="435"/>
      <c r="BQ16" s="435"/>
      <c r="BR16" s="435"/>
      <c r="BS16" s="435"/>
      <c r="BT16" s="8"/>
      <c r="BU16" s="381">
        <v>0</v>
      </c>
      <c r="BW16" s="53"/>
      <c r="BX16" s="8"/>
      <c r="BY16" s="435"/>
      <c r="BZ16" s="435"/>
      <c r="CA16" s="435"/>
      <c r="CB16" s="435"/>
      <c r="CC16" s="435"/>
      <c r="CD16" s="435"/>
      <c r="CE16" s="435"/>
      <c r="CF16" s="435"/>
      <c r="CG16" s="435"/>
      <c r="CH16" s="435"/>
      <c r="CI16" s="435"/>
      <c r="CJ16" s="436"/>
      <c r="CL16" s="381">
        <v>0</v>
      </c>
      <c r="CM16" s="53"/>
      <c r="CN16" s="435"/>
      <c r="CO16" s="435"/>
      <c r="CP16" s="435"/>
      <c r="CQ16" s="435"/>
      <c r="CR16" s="435"/>
      <c r="CS16" s="435"/>
      <c r="CT16" s="435"/>
      <c r="CU16" s="435"/>
      <c r="CV16" s="435"/>
      <c r="CW16" s="435"/>
      <c r="CX16" s="435"/>
      <c r="CY16" s="435"/>
      <c r="CZ16" s="8"/>
      <c r="DA16" s="381">
        <v>0</v>
      </c>
      <c r="DD16" s="53"/>
      <c r="DF16" s="159"/>
      <c r="DH16" s="436"/>
      <c r="DI16" s="8"/>
      <c r="DJ16" s="435"/>
      <c r="DK16" s="435"/>
      <c r="DL16" s="435"/>
      <c r="DM16" s="435"/>
      <c r="DN16" s="435"/>
      <c r="DO16" s="435"/>
      <c r="DP16" s="435"/>
      <c r="DQ16" s="435"/>
      <c r="DR16" s="435"/>
      <c r="DS16" s="435"/>
      <c r="DT16" s="436"/>
      <c r="DV16" s="381">
        <v>0</v>
      </c>
      <c r="DW16" s="53"/>
      <c r="DX16" s="436"/>
      <c r="DY16" s="435"/>
      <c r="DZ16" s="435"/>
      <c r="EA16" s="435"/>
      <c r="EB16" s="435"/>
      <c r="EC16" s="435"/>
      <c r="ED16" s="435"/>
      <c r="EE16" s="435"/>
      <c r="EF16" s="435"/>
      <c r="EG16" s="435"/>
      <c r="EH16" s="437"/>
      <c r="EI16" s="435"/>
      <c r="EJ16" s="8"/>
      <c r="JD16" s="436"/>
      <c r="JF16" s="436"/>
      <c r="JH16" s="436"/>
      <c r="JJ16" s="436"/>
      <c r="JL16" s="436"/>
      <c r="JN16" s="436"/>
      <c r="JO16" s="436"/>
      <c r="JQ16" s="436"/>
      <c r="JR16" s="436"/>
    </row>
    <row r="17" spans="1:278" s="7" customFormat="1" ht="5.0999999999999996" customHeight="1">
      <c r="A17" s="1"/>
      <c r="B17" s="6"/>
      <c r="C17" s="112"/>
      <c r="D17" s="113"/>
      <c r="E17" s="112"/>
      <c r="F17" s="30"/>
      <c r="G17" s="112"/>
      <c r="H17" s="113"/>
      <c r="I17" s="105"/>
      <c r="J17" s="75"/>
      <c r="K17" s="76"/>
      <c r="L17" s="51"/>
      <c r="M17" s="53"/>
      <c r="N17" s="54"/>
      <c r="O17" s="8"/>
      <c r="P17" s="112"/>
      <c r="Q17" s="30"/>
      <c r="R17" s="112"/>
      <c r="S17" s="30"/>
      <c r="T17" s="112"/>
      <c r="U17" s="113"/>
      <c r="V17" s="105"/>
      <c r="W17" s="114"/>
      <c r="X17" s="115"/>
      <c r="Y17" s="105"/>
      <c r="Z17" s="75"/>
      <c r="AA17" s="76"/>
      <c r="AG17" s="389"/>
      <c r="AO17" s="381">
        <v>0</v>
      </c>
      <c r="AQ17" s="438"/>
      <c r="AR17" s="439"/>
      <c r="AS17" s="440"/>
      <c r="AT17" s="440"/>
      <c r="AU17" s="440"/>
      <c r="AV17" s="440"/>
      <c r="AW17" s="440"/>
      <c r="AX17" s="440"/>
      <c r="AY17" s="440"/>
      <c r="AZ17" s="440"/>
      <c r="BA17" s="440"/>
      <c r="BB17" s="441"/>
      <c r="BC17" s="440"/>
      <c r="BD17" s="442"/>
      <c r="BF17" s="381">
        <v>0</v>
      </c>
      <c r="BG17" s="438"/>
      <c r="BH17" s="443"/>
      <c r="BI17" s="440"/>
      <c r="BJ17" s="440"/>
      <c r="BK17" s="440"/>
      <c r="BL17" s="440"/>
      <c r="BM17" s="440"/>
      <c r="BN17" s="440"/>
      <c r="BO17" s="440"/>
      <c r="BP17" s="440"/>
      <c r="BQ17" s="440"/>
      <c r="BR17" s="440"/>
      <c r="BS17" s="444"/>
      <c r="BT17" s="445"/>
      <c r="BU17" s="381">
        <v>0</v>
      </c>
      <c r="BW17" s="438"/>
      <c r="BX17" s="439"/>
      <c r="BY17" s="440"/>
      <c r="BZ17" s="440"/>
      <c r="CA17" s="440"/>
      <c r="CB17" s="440"/>
      <c r="CC17" s="440"/>
      <c r="CD17" s="440"/>
      <c r="CE17" s="440"/>
      <c r="CF17" s="440"/>
      <c r="CG17" s="440"/>
      <c r="CH17" s="440"/>
      <c r="CI17" s="440"/>
      <c r="CJ17" s="442"/>
      <c r="CL17" s="381">
        <v>0</v>
      </c>
      <c r="CM17" s="438"/>
      <c r="CN17" s="446"/>
      <c r="CO17" s="440"/>
      <c r="CP17" s="440"/>
      <c r="CQ17" s="440"/>
      <c r="CR17" s="440"/>
      <c r="CS17" s="440"/>
      <c r="CT17" s="440"/>
      <c r="CU17" s="440"/>
      <c r="CV17" s="440"/>
      <c r="CW17" s="440"/>
      <c r="CX17" s="440"/>
      <c r="CY17" s="444"/>
      <c r="CZ17" s="445"/>
      <c r="DA17" s="381">
        <v>0</v>
      </c>
      <c r="DD17" s="438"/>
      <c r="DE17" s="600"/>
      <c r="DF17" s="601"/>
      <c r="DH17" s="443"/>
      <c r="DI17" s="602"/>
      <c r="DJ17" s="440"/>
      <c r="DK17" s="440"/>
      <c r="DL17" s="440"/>
      <c r="DM17" s="440"/>
      <c r="DN17" s="440"/>
      <c r="DO17" s="440"/>
      <c r="DP17" s="440"/>
      <c r="DQ17" s="440"/>
      <c r="DR17" s="440"/>
      <c r="DS17" s="440"/>
      <c r="DT17" s="442"/>
      <c r="DV17" s="381">
        <v>0</v>
      </c>
      <c r="DW17" s="438"/>
      <c r="DX17" s="443"/>
      <c r="DY17" s="440"/>
      <c r="DZ17" s="440"/>
      <c r="EA17" s="440"/>
      <c r="EB17" s="440"/>
      <c r="EC17" s="440"/>
      <c r="ED17" s="440"/>
      <c r="EE17" s="440"/>
      <c r="EF17" s="440"/>
      <c r="EG17" s="440"/>
      <c r="EH17" s="447"/>
      <c r="EI17" s="444"/>
      <c r="EJ17" s="445"/>
      <c r="JD17" s="443"/>
      <c r="JF17" s="443"/>
      <c r="JH17" s="443"/>
      <c r="JJ17" s="443"/>
      <c r="JL17" s="443"/>
      <c r="JN17" s="443"/>
      <c r="JO17" s="443"/>
      <c r="JQ17" s="443"/>
      <c r="JR17" s="443"/>
    </row>
    <row r="18" spans="1:278" ht="15" customHeight="1">
      <c r="A18" s="116" t="s">
        <v>17</v>
      </c>
      <c r="B18" s="117"/>
      <c r="C18" s="118" t="s">
        <v>110</v>
      </c>
      <c r="D18" s="119" t="e">
        <v>#VALUE!</v>
      </c>
      <c r="E18" s="118">
        <v>0</v>
      </c>
      <c r="F18" s="120" t="e">
        <v>#DIV/0!</v>
      </c>
      <c r="G18" s="118" t="s">
        <v>110</v>
      </c>
      <c r="H18" s="119" t="e">
        <v>#VALUE!</v>
      </c>
      <c r="I18" s="121"/>
      <c r="J18" s="122" t="e">
        <v>#VALUE!</v>
      </c>
      <c r="K18" s="123" t="e">
        <v>#VALUE!</v>
      </c>
      <c r="L18" s="124"/>
      <c r="M18" s="125"/>
      <c r="N18" s="126" t="s">
        <v>18</v>
      </c>
      <c r="O18" s="127"/>
      <c r="P18" s="118" t="s">
        <v>109</v>
      </c>
      <c r="Q18" s="121" t="e">
        <v>#VALUE!</v>
      </c>
      <c r="R18" s="118" t="s">
        <v>109</v>
      </c>
      <c r="S18" s="121" t="e">
        <v>#VALUE!</v>
      </c>
      <c r="T18" s="118" t="s">
        <v>109</v>
      </c>
      <c r="U18" s="119" t="e">
        <v>#VALUE!</v>
      </c>
      <c r="V18" s="121"/>
      <c r="W18" s="118">
        <v>593099.56000000006</v>
      </c>
      <c r="X18" s="128">
        <v>602821</v>
      </c>
      <c r="Y18" s="121"/>
      <c r="Z18" s="122" t="e">
        <v>#VALUE!</v>
      </c>
      <c r="AA18" s="123" t="e">
        <v>#VALUE!</v>
      </c>
      <c r="AG18" s="448"/>
      <c r="AO18" s="449" t="s">
        <v>17</v>
      </c>
      <c r="AQ18" s="125"/>
      <c r="AR18" s="450" t="s">
        <v>18</v>
      </c>
      <c r="AS18" s="118">
        <v>35860.639999999999</v>
      </c>
      <c r="AT18" s="118">
        <v>32211</v>
      </c>
      <c r="AU18" s="118">
        <v>43992.87</v>
      </c>
      <c r="AV18" s="118">
        <v>42145.229999999996</v>
      </c>
      <c r="AW18" s="118">
        <v>44738.499999999993</v>
      </c>
      <c r="AX18" s="118">
        <v>48357.86</v>
      </c>
      <c r="AY18" s="118">
        <v>45274.68</v>
      </c>
      <c r="AZ18" s="118">
        <v>52697.77</v>
      </c>
      <c r="BA18" s="118">
        <v>48071.06</v>
      </c>
      <c r="BB18" s="118">
        <v>0</v>
      </c>
      <c r="BC18" s="118">
        <v>0</v>
      </c>
      <c r="BD18" s="128">
        <v>0</v>
      </c>
      <c r="BE18" s="451"/>
      <c r="BF18" s="449" t="s">
        <v>17</v>
      </c>
      <c r="BG18" s="118">
        <v>35860.639999999999</v>
      </c>
      <c r="BH18" s="405">
        <v>68071.64</v>
      </c>
      <c r="BI18" s="405">
        <v>112064.51000000001</v>
      </c>
      <c r="BJ18" s="405">
        <v>154209.74</v>
      </c>
      <c r="BK18" s="405">
        <v>198948.24</v>
      </c>
      <c r="BL18" s="405">
        <v>247306.09999999998</v>
      </c>
      <c r="BM18" s="405">
        <v>292580.77999999997</v>
      </c>
      <c r="BN18" s="405">
        <v>345278.55</v>
      </c>
      <c r="BO18" s="405">
        <v>393349.61</v>
      </c>
      <c r="BP18" s="405">
        <v>393349.61</v>
      </c>
      <c r="BQ18" s="405">
        <v>393349.61</v>
      </c>
      <c r="BR18" s="405">
        <v>393349.61</v>
      </c>
      <c r="BS18" s="452"/>
      <c r="BT18" s="453"/>
      <c r="BU18" s="449" t="s">
        <v>17</v>
      </c>
      <c r="BV18" s="451"/>
      <c r="BW18" s="125"/>
      <c r="BX18" s="450" t="s">
        <v>18</v>
      </c>
      <c r="BY18" s="118">
        <v>35860.639999999999</v>
      </c>
      <c r="BZ18" s="118">
        <v>32211</v>
      </c>
      <c r="CA18" s="118">
        <v>43992.87</v>
      </c>
      <c r="CB18" s="118">
        <v>42145.229999999996</v>
      </c>
      <c r="CC18" s="118">
        <v>44738.499999999993</v>
      </c>
      <c r="CD18" s="118">
        <v>48357.86</v>
      </c>
      <c r="CE18" s="118">
        <v>45274.68</v>
      </c>
      <c r="CF18" s="118">
        <v>52697.77</v>
      </c>
      <c r="CG18" s="118">
        <v>48071.06</v>
      </c>
      <c r="CH18" s="118">
        <v>3885</v>
      </c>
      <c r="CI18" s="118">
        <v>3885</v>
      </c>
      <c r="CJ18" s="128">
        <v>3885</v>
      </c>
      <c r="CK18" s="451"/>
      <c r="CL18" s="449" t="s">
        <v>17</v>
      </c>
      <c r="CM18" s="405">
        <v>35860.639999999999</v>
      </c>
      <c r="CN18" s="405">
        <v>68071.64</v>
      </c>
      <c r="CO18" s="405">
        <v>112064.51000000001</v>
      </c>
      <c r="CP18" s="405">
        <v>154209.74</v>
      </c>
      <c r="CQ18" s="405">
        <v>198948.24</v>
      </c>
      <c r="CR18" s="405">
        <v>247306.09999999998</v>
      </c>
      <c r="CS18" s="405">
        <v>292580.77999999997</v>
      </c>
      <c r="CT18" s="405">
        <v>345278.55</v>
      </c>
      <c r="CU18" s="405">
        <v>393349.61</v>
      </c>
      <c r="CV18" s="405">
        <v>397234.61</v>
      </c>
      <c r="CW18" s="405">
        <v>401119.61</v>
      </c>
      <c r="CX18" s="405">
        <v>405004.61</v>
      </c>
      <c r="CY18" s="452"/>
      <c r="CZ18" s="453"/>
      <c r="DA18" s="449" t="s">
        <v>17</v>
      </c>
      <c r="DB18" s="451"/>
      <c r="DC18" s="451"/>
      <c r="DD18" s="125"/>
      <c r="DF18" s="603" t="s">
        <v>18</v>
      </c>
      <c r="DH18" s="592">
        <v>755030.04624650604</v>
      </c>
      <c r="DI18" s="604">
        <v>-410445</v>
      </c>
      <c r="DJ18" s="118">
        <v>-410445</v>
      </c>
      <c r="DK18" s="118">
        <v>-410445</v>
      </c>
      <c r="DL18" s="118">
        <v>-410445</v>
      </c>
      <c r="DM18" s="118">
        <v>-410445</v>
      </c>
      <c r="DN18" s="118">
        <v>-410445</v>
      </c>
      <c r="DO18" s="118">
        <v>-410445</v>
      </c>
      <c r="DP18" s="118">
        <v>-410445</v>
      </c>
      <c r="DQ18" s="118">
        <v>-410445</v>
      </c>
      <c r="DR18" s="118">
        <v>-410445</v>
      </c>
      <c r="DS18" s="118">
        <v>-410445</v>
      </c>
      <c r="DT18" s="128">
        <v>-410445</v>
      </c>
      <c r="DU18" s="451"/>
      <c r="DV18" s="449" t="s">
        <v>17</v>
      </c>
      <c r="DW18" s="405">
        <v>-410445</v>
      </c>
      <c r="DX18" s="405">
        <v>-820890</v>
      </c>
      <c r="DY18" s="405">
        <v>-1231335</v>
      </c>
      <c r="DZ18" s="405">
        <v>-1641780</v>
      </c>
      <c r="EA18" s="405">
        <v>-2052225</v>
      </c>
      <c r="EB18" s="405">
        <v>-2462670</v>
      </c>
      <c r="EC18" s="405">
        <v>-2873115</v>
      </c>
      <c r="ED18" s="405">
        <v>-3283560</v>
      </c>
      <c r="EE18" s="405">
        <v>-3694005</v>
      </c>
      <c r="EF18" s="405">
        <v>-4104450</v>
      </c>
      <c r="EG18" s="405">
        <v>-4514895</v>
      </c>
      <c r="EH18" s="405">
        <v>-4925340</v>
      </c>
      <c r="EI18" s="452"/>
      <c r="EJ18" s="453"/>
      <c r="EK18" s="451"/>
      <c r="EL18" s="451"/>
      <c r="EM18" s="451"/>
      <c r="EN18" s="451"/>
      <c r="EO18" s="451"/>
      <c r="EP18" s="451"/>
      <c r="EQ18" s="451"/>
      <c r="ER18" s="451"/>
      <c r="ES18" s="451"/>
      <c r="ET18" s="451"/>
      <c r="EU18" s="451"/>
      <c r="EV18" s="451"/>
      <c r="EW18" s="451"/>
      <c r="EX18" s="451"/>
      <c r="JD18" s="592">
        <v>658109.18510484975</v>
      </c>
      <c r="JF18" s="592">
        <v>561307.04700000002</v>
      </c>
      <c r="JH18" s="592">
        <v>438813.87</v>
      </c>
      <c r="JJ18" s="592">
        <v>593099.56000000006</v>
      </c>
      <c r="JL18" s="592">
        <v>606123</v>
      </c>
      <c r="JN18" s="592">
        <f t="shared" ref="JN18:JN23" si="0">+DH18-JD18</f>
        <v>96920.861141656293</v>
      </c>
      <c r="JO18" s="593">
        <f t="shared" ref="JO18:JO23" si="1">+JN18/JD18</f>
        <v>0.1472717040504683</v>
      </c>
      <c r="JP18" s="7"/>
      <c r="JQ18" s="592">
        <f t="shared" ref="JQ18:JQ23" si="2">+DH18-JF18</f>
        <v>193722.99924650602</v>
      </c>
      <c r="JR18" s="593">
        <f t="shared" ref="JR18:JR23" si="3">+JQ18/JF18</f>
        <v>0.34512839324197192</v>
      </c>
    </row>
    <row r="19" spans="1:278" s="7" customFormat="1" ht="15" customHeight="1">
      <c r="A19" s="1" t="s">
        <v>19</v>
      </c>
      <c r="B19" s="6"/>
      <c r="C19" s="57" t="s">
        <v>130</v>
      </c>
      <c r="D19" s="58" t="e">
        <v>#VALUE!</v>
      </c>
      <c r="E19" s="57">
        <v>0</v>
      </c>
      <c r="F19" s="59" t="e">
        <v>#DIV/0!</v>
      </c>
      <c r="G19" s="57" t="s">
        <v>130</v>
      </c>
      <c r="H19" s="58" t="e">
        <v>#VALUE!</v>
      </c>
      <c r="I19" s="60"/>
      <c r="J19" s="61" t="e">
        <v>#VALUE!</v>
      </c>
      <c r="K19" s="62" t="e">
        <v>#VALUE!</v>
      </c>
      <c r="L19" s="63"/>
      <c r="M19" s="53"/>
      <c r="N19" s="64" t="s">
        <v>20</v>
      </c>
      <c r="O19" s="65"/>
      <c r="P19" s="57" t="s">
        <v>129</v>
      </c>
      <c r="Q19" s="66" t="e">
        <v>#VALUE!</v>
      </c>
      <c r="R19" s="57" t="s">
        <v>129</v>
      </c>
      <c r="S19" s="66" t="e">
        <v>#VALUE!</v>
      </c>
      <c r="T19" s="57" t="s">
        <v>129</v>
      </c>
      <c r="U19" s="58" t="e">
        <v>#VALUE!</v>
      </c>
      <c r="V19" s="60"/>
      <c r="W19" s="57">
        <v>385798.23</v>
      </c>
      <c r="X19" s="67">
        <v>365656</v>
      </c>
      <c r="Y19" s="60"/>
      <c r="Z19" s="61" t="e">
        <v>#VALUE!</v>
      </c>
      <c r="AA19" s="62" t="e">
        <v>#VALUE!</v>
      </c>
      <c r="AG19" s="389"/>
      <c r="AO19" s="381" t="s">
        <v>19</v>
      </c>
      <c r="AQ19" s="53"/>
      <c r="AR19" s="404" t="s">
        <v>20</v>
      </c>
      <c r="AS19" s="57">
        <v>22409.71</v>
      </c>
      <c r="AT19" s="57">
        <v>66397.760000000009</v>
      </c>
      <c r="AU19" s="57">
        <v>25208.13</v>
      </c>
      <c r="AV19" s="57">
        <v>24647.84</v>
      </c>
      <c r="AW19" s="57">
        <v>25979.61</v>
      </c>
      <c r="AX19" s="57">
        <v>33778.44</v>
      </c>
      <c r="AY19" s="57">
        <v>30795.96</v>
      </c>
      <c r="AZ19" s="57">
        <v>29932.26</v>
      </c>
      <c r="BA19" s="57">
        <v>29749.7</v>
      </c>
      <c r="BB19" s="57">
        <v>0</v>
      </c>
      <c r="BC19" s="57">
        <v>0</v>
      </c>
      <c r="BD19" s="67">
        <v>0</v>
      </c>
      <c r="BE19" s="68"/>
      <c r="BF19" s="381" t="s">
        <v>19</v>
      </c>
      <c r="BG19" s="57">
        <v>22409.71</v>
      </c>
      <c r="BH19" s="405">
        <v>88807.47</v>
      </c>
      <c r="BI19" s="405">
        <v>114015.6</v>
      </c>
      <c r="BJ19" s="405">
        <v>138663.44</v>
      </c>
      <c r="BK19" s="405">
        <v>164643.04999999999</v>
      </c>
      <c r="BL19" s="405">
        <v>198421.49</v>
      </c>
      <c r="BM19" s="405">
        <v>229217.44999999998</v>
      </c>
      <c r="BN19" s="405">
        <v>259149.71</v>
      </c>
      <c r="BO19" s="405">
        <v>288899.40999999997</v>
      </c>
      <c r="BP19" s="405">
        <v>288899.40999999997</v>
      </c>
      <c r="BQ19" s="405">
        <v>288899.40999999997</v>
      </c>
      <c r="BR19" s="405">
        <v>288899.40999999997</v>
      </c>
      <c r="BS19" s="405"/>
      <c r="BT19" s="408"/>
      <c r="BU19" s="381" t="s">
        <v>19</v>
      </c>
      <c r="BV19" s="68"/>
      <c r="BW19" s="53"/>
      <c r="BX19" s="404" t="s">
        <v>20</v>
      </c>
      <c r="BY19" s="57">
        <v>22409.71</v>
      </c>
      <c r="BZ19" s="57">
        <v>66397.760000000009</v>
      </c>
      <c r="CA19" s="57">
        <v>25208.13</v>
      </c>
      <c r="CB19" s="57">
        <v>24647.84</v>
      </c>
      <c r="CC19" s="57">
        <v>25979.61</v>
      </c>
      <c r="CD19" s="57">
        <v>33778.44</v>
      </c>
      <c r="CE19" s="57">
        <v>30795.96</v>
      </c>
      <c r="CF19" s="57">
        <v>29932.26</v>
      </c>
      <c r="CG19" s="57">
        <v>29749.7</v>
      </c>
      <c r="CH19" s="57">
        <v>0</v>
      </c>
      <c r="CI19" s="57">
        <v>0</v>
      </c>
      <c r="CJ19" s="67">
        <v>0</v>
      </c>
      <c r="CK19" s="68"/>
      <c r="CL19" s="381" t="s">
        <v>19</v>
      </c>
      <c r="CM19" s="405">
        <v>22409.71</v>
      </c>
      <c r="CN19" s="405">
        <v>88807.47</v>
      </c>
      <c r="CO19" s="405">
        <v>114015.6</v>
      </c>
      <c r="CP19" s="405">
        <v>138663.44</v>
      </c>
      <c r="CQ19" s="405">
        <v>164643.04999999999</v>
      </c>
      <c r="CR19" s="405">
        <v>198421.49</v>
      </c>
      <c r="CS19" s="405">
        <v>229217.44999999998</v>
      </c>
      <c r="CT19" s="405">
        <v>259149.71</v>
      </c>
      <c r="CU19" s="405">
        <v>288899.40999999997</v>
      </c>
      <c r="CV19" s="405">
        <v>288899.40999999997</v>
      </c>
      <c r="CW19" s="405">
        <v>288899.40999999997</v>
      </c>
      <c r="CX19" s="405">
        <v>288899.40999999997</v>
      </c>
      <c r="CY19" s="405"/>
      <c r="CZ19" s="408"/>
      <c r="DA19" s="381" t="s">
        <v>19</v>
      </c>
      <c r="DB19" s="68"/>
      <c r="DC19" s="68"/>
      <c r="DD19" s="53"/>
      <c r="DF19" s="591" t="s">
        <v>20</v>
      </c>
      <c r="DH19" s="592">
        <v>397396.91799999983</v>
      </c>
      <c r="DI19" s="230">
        <v>-175905</v>
      </c>
      <c r="DJ19" s="57">
        <v>-175905</v>
      </c>
      <c r="DK19" s="57">
        <v>-175905</v>
      </c>
      <c r="DL19" s="57">
        <v>-175905</v>
      </c>
      <c r="DM19" s="57">
        <v>-175905</v>
      </c>
      <c r="DN19" s="57">
        <v>-175905</v>
      </c>
      <c r="DO19" s="57">
        <v>-175905</v>
      </c>
      <c r="DP19" s="57">
        <v>-175905</v>
      </c>
      <c r="DQ19" s="57">
        <v>-175905</v>
      </c>
      <c r="DR19" s="57">
        <v>-175905</v>
      </c>
      <c r="DS19" s="57">
        <v>-175905</v>
      </c>
      <c r="DT19" s="67">
        <v>-175905</v>
      </c>
      <c r="DU19" s="68"/>
      <c r="DV19" s="381" t="s">
        <v>19</v>
      </c>
      <c r="DW19" s="405">
        <v>-175905</v>
      </c>
      <c r="DX19" s="405">
        <v>-351810</v>
      </c>
      <c r="DY19" s="405">
        <v>-527715</v>
      </c>
      <c r="DZ19" s="405">
        <v>-703620</v>
      </c>
      <c r="EA19" s="405">
        <v>-879525</v>
      </c>
      <c r="EB19" s="405">
        <v>-1055430</v>
      </c>
      <c r="EC19" s="405">
        <v>-1231335</v>
      </c>
      <c r="ED19" s="405">
        <v>-1407240</v>
      </c>
      <c r="EE19" s="405">
        <v>-1583145</v>
      </c>
      <c r="EF19" s="405">
        <v>-1759050</v>
      </c>
      <c r="EG19" s="405">
        <v>-1934955</v>
      </c>
      <c r="EH19" s="405">
        <v>-2110860</v>
      </c>
      <c r="EI19" s="405"/>
      <c r="EJ19" s="40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JD19" s="592">
        <v>391601.55999999982</v>
      </c>
      <c r="JF19" s="592">
        <v>387080.18000000005</v>
      </c>
      <c r="JH19" s="592">
        <v>400069.36</v>
      </c>
      <c r="JJ19" s="592">
        <v>385798.23</v>
      </c>
      <c r="JL19" s="592">
        <v>365656</v>
      </c>
      <c r="JN19" s="592">
        <f t="shared" si="0"/>
        <v>5795.3580000000075</v>
      </c>
      <c r="JO19" s="593">
        <f t="shared" si="1"/>
        <v>1.4799118777769961E-2</v>
      </c>
      <c r="JQ19" s="592">
        <f t="shared" si="2"/>
        <v>10316.737999999779</v>
      </c>
      <c r="JR19" s="593">
        <f t="shared" si="3"/>
        <v>2.6652715724167997E-2</v>
      </c>
    </row>
    <row r="20" spans="1:278" s="7" customFormat="1">
      <c r="A20" s="1" t="s">
        <v>21</v>
      </c>
      <c r="B20" s="6"/>
      <c r="C20" s="57" t="s">
        <v>160</v>
      </c>
      <c r="D20" s="58" t="e">
        <v>#VALUE!</v>
      </c>
      <c r="E20" s="57">
        <v>0</v>
      </c>
      <c r="F20" s="59" t="e">
        <v>#DIV/0!</v>
      </c>
      <c r="G20" s="57" t="s">
        <v>160</v>
      </c>
      <c r="H20" s="58" t="e">
        <v>#VALUE!</v>
      </c>
      <c r="I20" s="60"/>
      <c r="J20" s="61" t="e">
        <v>#VALUE!</v>
      </c>
      <c r="K20" s="62" t="e">
        <v>#VALUE!</v>
      </c>
      <c r="L20" s="63"/>
      <c r="M20" s="53"/>
      <c r="N20" s="64" t="s">
        <v>22</v>
      </c>
      <c r="O20" s="65"/>
      <c r="P20" s="57" t="s">
        <v>159</v>
      </c>
      <c r="Q20" s="66" t="e">
        <v>#VALUE!</v>
      </c>
      <c r="R20" s="57" t="s">
        <v>159</v>
      </c>
      <c r="S20" s="66" t="e">
        <v>#VALUE!</v>
      </c>
      <c r="T20" s="57" t="s">
        <v>159</v>
      </c>
      <c r="U20" s="58" t="e">
        <v>#VALUE!</v>
      </c>
      <c r="V20" s="60"/>
      <c r="W20" s="57">
        <v>232902.96</v>
      </c>
      <c r="X20" s="67">
        <v>197450</v>
      </c>
      <c r="Y20" s="60"/>
      <c r="Z20" s="61" t="e">
        <v>#VALUE!</v>
      </c>
      <c r="AA20" s="62" t="e">
        <v>#VALUE!</v>
      </c>
      <c r="AG20" s="389"/>
      <c r="AO20" s="381" t="s">
        <v>21</v>
      </c>
      <c r="AQ20" s="53"/>
      <c r="AR20" s="404" t="s">
        <v>22</v>
      </c>
      <c r="AS20" s="57">
        <v>15554.669999999998</v>
      </c>
      <c r="AT20" s="57">
        <v>12534.24</v>
      </c>
      <c r="AU20" s="57">
        <v>17481.47</v>
      </c>
      <c r="AV20" s="57">
        <v>20395.53</v>
      </c>
      <c r="AW20" s="57">
        <v>14270.04</v>
      </c>
      <c r="AX20" s="57">
        <v>13758.71</v>
      </c>
      <c r="AY20" s="57">
        <v>18608.32</v>
      </c>
      <c r="AZ20" s="57">
        <v>17491.21</v>
      </c>
      <c r="BA20" s="57">
        <v>15966.38</v>
      </c>
      <c r="BB20" s="57">
        <v>0</v>
      </c>
      <c r="BC20" s="57">
        <v>0</v>
      </c>
      <c r="BD20" s="67">
        <v>0</v>
      </c>
      <c r="BE20" s="68"/>
      <c r="BF20" s="381" t="s">
        <v>21</v>
      </c>
      <c r="BG20" s="57">
        <v>15554.669999999998</v>
      </c>
      <c r="BH20" s="405">
        <v>28088.909999999996</v>
      </c>
      <c r="BI20" s="405">
        <v>45570.38</v>
      </c>
      <c r="BJ20" s="405">
        <v>65965.91</v>
      </c>
      <c r="BK20" s="405">
        <v>80235.950000000012</v>
      </c>
      <c r="BL20" s="405">
        <v>93994.66</v>
      </c>
      <c r="BM20" s="405">
        <v>112602.98000000001</v>
      </c>
      <c r="BN20" s="405">
        <v>130094.19</v>
      </c>
      <c r="BO20" s="405">
        <v>146060.57</v>
      </c>
      <c r="BP20" s="405">
        <v>146060.57</v>
      </c>
      <c r="BQ20" s="405">
        <v>146060.57</v>
      </c>
      <c r="BR20" s="405">
        <v>146060.57</v>
      </c>
      <c r="BS20" s="405"/>
      <c r="BT20" s="408"/>
      <c r="BU20" s="381" t="s">
        <v>21</v>
      </c>
      <c r="BV20" s="68"/>
      <c r="BW20" s="53"/>
      <c r="BX20" s="404" t="s">
        <v>22</v>
      </c>
      <c r="BY20" s="57">
        <v>15554.669999999998</v>
      </c>
      <c r="BZ20" s="57">
        <v>12534.24</v>
      </c>
      <c r="CA20" s="57">
        <v>17481.47</v>
      </c>
      <c r="CB20" s="57">
        <v>20395.53</v>
      </c>
      <c r="CC20" s="57">
        <v>14270.04</v>
      </c>
      <c r="CD20" s="57">
        <v>13758.71</v>
      </c>
      <c r="CE20" s="57">
        <v>18608.32</v>
      </c>
      <c r="CF20" s="57">
        <v>17491.21</v>
      </c>
      <c r="CG20" s="57">
        <v>15966.38</v>
      </c>
      <c r="CH20" s="57">
        <v>0</v>
      </c>
      <c r="CI20" s="57">
        <v>0</v>
      </c>
      <c r="CJ20" s="67">
        <v>0</v>
      </c>
      <c r="CK20" s="68"/>
      <c r="CL20" s="381" t="s">
        <v>21</v>
      </c>
      <c r="CM20" s="405">
        <v>15554.669999999998</v>
      </c>
      <c r="CN20" s="405">
        <v>28088.909999999996</v>
      </c>
      <c r="CO20" s="405">
        <v>45570.38</v>
      </c>
      <c r="CP20" s="405">
        <v>65965.91</v>
      </c>
      <c r="CQ20" s="405">
        <v>80235.950000000012</v>
      </c>
      <c r="CR20" s="405">
        <v>93994.66</v>
      </c>
      <c r="CS20" s="405">
        <v>112602.98000000001</v>
      </c>
      <c r="CT20" s="405">
        <v>130094.19</v>
      </c>
      <c r="CU20" s="405">
        <v>146060.57</v>
      </c>
      <c r="CV20" s="405">
        <v>146060.57</v>
      </c>
      <c r="CW20" s="405">
        <v>146060.57</v>
      </c>
      <c r="CX20" s="405">
        <v>146060.57</v>
      </c>
      <c r="CY20" s="405"/>
      <c r="CZ20" s="408"/>
      <c r="DA20" s="381" t="s">
        <v>21</v>
      </c>
      <c r="DB20" s="68"/>
      <c r="DC20" s="68"/>
      <c r="DD20" s="53"/>
      <c r="DF20" s="591" t="s">
        <v>22</v>
      </c>
      <c r="DH20" s="592">
        <v>229786.32654711916</v>
      </c>
      <c r="DI20" s="230">
        <v>-273630</v>
      </c>
      <c r="DJ20" s="57">
        <v>-273630</v>
      </c>
      <c r="DK20" s="57">
        <v>-273630</v>
      </c>
      <c r="DL20" s="57">
        <v>-273630</v>
      </c>
      <c r="DM20" s="57">
        <v>-273630</v>
      </c>
      <c r="DN20" s="57">
        <v>-273630</v>
      </c>
      <c r="DO20" s="57">
        <v>-273630</v>
      </c>
      <c r="DP20" s="57">
        <v>-273630</v>
      </c>
      <c r="DQ20" s="57">
        <v>-273630</v>
      </c>
      <c r="DR20" s="57">
        <v>-273630</v>
      </c>
      <c r="DS20" s="57">
        <v>-273630</v>
      </c>
      <c r="DT20" s="67">
        <v>-273630</v>
      </c>
      <c r="DU20" s="68"/>
      <c r="DV20" s="381" t="s">
        <v>21</v>
      </c>
      <c r="DW20" s="405">
        <v>-273630</v>
      </c>
      <c r="DX20" s="405">
        <v>-547260</v>
      </c>
      <c r="DY20" s="405">
        <v>-820890</v>
      </c>
      <c r="DZ20" s="405">
        <v>-1094520</v>
      </c>
      <c r="EA20" s="405">
        <v>-1368150</v>
      </c>
      <c r="EB20" s="405">
        <v>-1641780</v>
      </c>
      <c r="EC20" s="405">
        <v>-1915410</v>
      </c>
      <c r="ED20" s="405">
        <v>-2189040</v>
      </c>
      <c r="EE20" s="405">
        <v>-2462670</v>
      </c>
      <c r="EF20" s="405">
        <v>-2736300</v>
      </c>
      <c r="EG20" s="405">
        <v>-3009930</v>
      </c>
      <c r="EH20" s="405">
        <v>-3283560</v>
      </c>
      <c r="EI20" s="405"/>
      <c r="EJ20" s="40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JD20" s="592">
        <v>228864.36045727789</v>
      </c>
      <c r="JF20" s="592">
        <v>295189.33999999997</v>
      </c>
      <c r="JH20" s="592">
        <v>262118.06</v>
      </c>
      <c r="JJ20" s="592">
        <v>232902.96</v>
      </c>
      <c r="JL20" s="592">
        <v>197450</v>
      </c>
      <c r="JN20" s="592">
        <f t="shared" si="0"/>
        <v>921.96608984126942</v>
      </c>
      <c r="JO20" s="593">
        <f t="shared" si="1"/>
        <v>4.0284388884278596E-3</v>
      </c>
      <c r="JQ20" s="592">
        <f t="shared" si="2"/>
        <v>-65403.013452880812</v>
      </c>
      <c r="JR20" s="593">
        <f t="shared" si="3"/>
        <v>-0.22156292450425485</v>
      </c>
    </row>
    <row r="21" spans="1:278" s="7" customFormat="1">
      <c r="A21" s="1" t="s">
        <v>23</v>
      </c>
      <c r="B21" s="6"/>
      <c r="C21" s="57" t="s">
        <v>180</v>
      </c>
      <c r="D21" s="58" t="e">
        <v>#VALUE!</v>
      </c>
      <c r="E21" s="57">
        <v>0</v>
      </c>
      <c r="F21" s="59" t="e">
        <v>#DIV/0!</v>
      </c>
      <c r="G21" s="57" t="s">
        <v>180</v>
      </c>
      <c r="H21" s="58" t="e">
        <v>#VALUE!</v>
      </c>
      <c r="I21" s="60"/>
      <c r="J21" s="61" t="e">
        <v>#VALUE!</v>
      </c>
      <c r="K21" s="62" t="e">
        <v>#VALUE!</v>
      </c>
      <c r="L21" s="63"/>
      <c r="M21" s="53"/>
      <c r="N21" s="64" t="s">
        <v>24</v>
      </c>
      <c r="O21" s="65"/>
      <c r="P21" s="57" t="s">
        <v>179</v>
      </c>
      <c r="Q21" s="66" t="e">
        <v>#VALUE!</v>
      </c>
      <c r="R21" s="57" t="s">
        <v>179</v>
      </c>
      <c r="S21" s="66" t="e">
        <v>#VALUE!</v>
      </c>
      <c r="T21" s="57" t="s">
        <v>179</v>
      </c>
      <c r="U21" s="58" t="e">
        <v>#VALUE!</v>
      </c>
      <c r="V21" s="60"/>
      <c r="W21" s="57">
        <v>87588.800000000003</v>
      </c>
      <c r="X21" s="67">
        <v>104962</v>
      </c>
      <c r="Y21" s="60"/>
      <c r="Z21" s="61" t="e">
        <v>#VALUE!</v>
      </c>
      <c r="AA21" s="62" t="e">
        <v>#VALUE!</v>
      </c>
      <c r="AG21" s="389"/>
      <c r="AO21" s="381" t="s">
        <v>23</v>
      </c>
      <c r="AQ21" s="53"/>
      <c r="AR21" s="404" t="s">
        <v>24</v>
      </c>
      <c r="AS21" s="57">
        <v>3946.22</v>
      </c>
      <c r="AT21" s="57">
        <v>6051.07</v>
      </c>
      <c r="AU21" s="57">
        <v>6860.12</v>
      </c>
      <c r="AV21" s="57">
        <v>10339.290000000001</v>
      </c>
      <c r="AW21" s="57">
        <v>9368.2900000000009</v>
      </c>
      <c r="AX21" s="57">
        <v>5675.02</v>
      </c>
      <c r="AY21" s="57">
        <v>6938.89</v>
      </c>
      <c r="AZ21" s="57">
        <v>6560.61</v>
      </c>
      <c r="BA21" s="57">
        <v>9638.1</v>
      </c>
      <c r="BB21" s="57">
        <v>0</v>
      </c>
      <c r="BC21" s="57">
        <v>0</v>
      </c>
      <c r="BD21" s="67">
        <v>0</v>
      </c>
      <c r="BE21" s="68"/>
      <c r="BF21" s="381" t="s">
        <v>23</v>
      </c>
      <c r="BG21" s="57">
        <v>3946.22</v>
      </c>
      <c r="BH21" s="405">
        <v>9997.2899999999991</v>
      </c>
      <c r="BI21" s="405">
        <v>16857.41</v>
      </c>
      <c r="BJ21" s="405">
        <v>27196.7</v>
      </c>
      <c r="BK21" s="405">
        <v>36564.990000000005</v>
      </c>
      <c r="BL21" s="405">
        <v>42240.010000000009</v>
      </c>
      <c r="BM21" s="405">
        <v>49178.900000000009</v>
      </c>
      <c r="BN21" s="405">
        <v>55739.510000000009</v>
      </c>
      <c r="BO21" s="405">
        <v>65377.610000000008</v>
      </c>
      <c r="BP21" s="405">
        <v>65377.610000000008</v>
      </c>
      <c r="BQ21" s="405">
        <v>65377.610000000008</v>
      </c>
      <c r="BR21" s="405">
        <v>65377.610000000008</v>
      </c>
      <c r="BS21" s="405"/>
      <c r="BT21" s="408"/>
      <c r="BU21" s="381" t="s">
        <v>23</v>
      </c>
      <c r="BV21" s="68"/>
      <c r="BW21" s="53"/>
      <c r="BX21" s="404" t="s">
        <v>24</v>
      </c>
      <c r="BY21" s="57">
        <v>3946.22</v>
      </c>
      <c r="BZ21" s="57">
        <v>6051.07</v>
      </c>
      <c r="CA21" s="57">
        <v>6860.12</v>
      </c>
      <c r="CB21" s="57">
        <v>10339.290000000001</v>
      </c>
      <c r="CC21" s="57">
        <v>9368.2900000000009</v>
      </c>
      <c r="CD21" s="57">
        <v>5675.02</v>
      </c>
      <c r="CE21" s="57">
        <v>6938.89</v>
      </c>
      <c r="CF21" s="57">
        <v>6560.61</v>
      </c>
      <c r="CG21" s="57">
        <v>9638.1</v>
      </c>
      <c r="CH21" s="57">
        <v>0</v>
      </c>
      <c r="CI21" s="57">
        <v>0</v>
      </c>
      <c r="CJ21" s="67">
        <v>0</v>
      </c>
      <c r="CK21" s="68"/>
      <c r="CL21" s="381" t="s">
        <v>23</v>
      </c>
      <c r="CM21" s="405">
        <v>3946.22</v>
      </c>
      <c r="CN21" s="405">
        <v>9997.2899999999991</v>
      </c>
      <c r="CO21" s="405">
        <v>16857.41</v>
      </c>
      <c r="CP21" s="405">
        <v>27196.7</v>
      </c>
      <c r="CQ21" s="405">
        <v>36564.990000000005</v>
      </c>
      <c r="CR21" s="405">
        <v>42240.010000000009</v>
      </c>
      <c r="CS21" s="405">
        <v>49178.900000000009</v>
      </c>
      <c r="CT21" s="405">
        <v>55739.510000000009</v>
      </c>
      <c r="CU21" s="405">
        <v>65377.610000000008</v>
      </c>
      <c r="CV21" s="405">
        <v>65377.610000000008</v>
      </c>
      <c r="CW21" s="405">
        <v>65377.610000000008</v>
      </c>
      <c r="CX21" s="405">
        <v>65377.610000000008</v>
      </c>
      <c r="CY21" s="405"/>
      <c r="CZ21" s="408"/>
      <c r="DA21" s="381" t="s">
        <v>23</v>
      </c>
      <c r="DB21" s="68"/>
      <c r="DC21" s="68"/>
      <c r="DD21" s="53"/>
      <c r="DF21" s="591" t="s">
        <v>24</v>
      </c>
      <c r="DH21" s="592">
        <v>98529.386253947625</v>
      </c>
      <c r="DI21" s="230">
        <v>-175905</v>
      </c>
      <c r="DJ21" s="57">
        <v>-175905</v>
      </c>
      <c r="DK21" s="57">
        <v>-175905</v>
      </c>
      <c r="DL21" s="57">
        <v>-175905</v>
      </c>
      <c r="DM21" s="57">
        <v>-175905</v>
      </c>
      <c r="DN21" s="57">
        <v>-175905</v>
      </c>
      <c r="DO21" s="57">
        <v>-175905</v>
      </c>
      <c r="DP21" s="57">
        <v>-175905</v>
      </c>
      <c r="DQ21" s="57">
        <v>-175905</v>
      </c>
      <c r="DR21" s="57">
        <v>-175905</v>
      </c>
      <c r="DS21" s="57">
        <v>-175905</v>
      </c>
      <c r="DT21" s="67">
        <v>-175905</v>
      </c>
      <c r="DU21" s="68"/>
      <c r="DV21" s="381" t="s">
        <v>23</v>
      </c>
      <c r="DW21" s="405">
        <v>-175905</v>
      </c>
      <c r="DX21" s="405">
        <v>-351810</v>
      </c>
      <c r="DY21" s="405">
        <v>-527715</v>
      </c>
      <c r="DZ21" s="405">
        <v>-703620</v>
      </c>
      <c r="EA21" s="405">
        <v>-879525</v>
      </c>
      <c r="EB21" s="405">
        <v>-1055430</v>
      </c>
      <c r="EC21" s="405">
        <v>-1231335</v>
      </c>
      <c r="ED21" s="405">
        <v>-1407240</v>
      </c>
      <c r="EE21" s="405">
        <v>-1583145</v>
      </c>
      <c r="EF21" s="405">
        <v>-1759050</v>
      </c>
      <c r="EG21" s="405">
        <v>-1934955</v>
      </c>
      <c r="EH21" s="405">
        <v>-2110860</v>
      </c>
      <c r="EI21" s="405"/>
      <c r="EJ21" s="40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JD21" s="592">
        <v>98744.45894934643</v>
      </c>
      <c r="JF21" s="592">
        <v>87839.930000000008</v>
      </c>
      <c r="JH21" s="592">
        <v>78278.720000000001</v>
      </c>
      <c r="JJ21" s="592">
        <v>87588.800000000003</v>
      </c>
      <c r="JL21" s="592">
        <v>105665</v>
      </c>
      <c r="JN21" s="592">
        <f t="shared" si="0"/>
        <v>-215.07269539880508</v>
      </c>
      <c r="JO21" s="593">
        <f t="shared" si="1"/>
        <v>-2.1780735616682275E-3</v>
      </c>
      <c r="JQ21" s="592">
        <f t="shared" si="2"/>
        <v>10689.456253947617</v>
      </c>
      <c r="JR21" s="593">
        <f t="shared" si="3"/>
        <v>0.12169244959493497</v>
      </c>
    </row>
    <row r="22" spans="1:278" s="7" customFormat="1">
      <c r="A22" s="1" t="s">
        <v>25</v>
      </c>
      <c r="B22" s="6"/>
      <c r="C22" s="57" t="s">
        <v>205</v>
      </c>
      <c r="D22" s="58" t="e">
        <v>#VALUE!</v>
      </c>
      <c r="E22" s="57">
        <v>0</v>
      </c>
      <c r="F22" s="59" t="e">
        <v>#DIV/0!</v>
      </c>
      <c r="G22" s="57" t="s">
        <v>205</v>
      </c>
      <c r="H22" s="58" t="e">
        <v>#VALUE!</v>
      </c>
      <c r="I22" s="60"/>
      <c r="J22" s="61" t="e">
        <v>#VALUE!</v>
      </c>
      <c r="K22" s="62" t="e">
        <v>#VALUE!</v>
      </c>
      <c r="L22" s="63"/>
      <c r="M22" s="53"/>
      <c r="N22" s="64" t="s">
        <v>26</v>
      </c>
      <c r="O22" s="65"/>
      <c r="P22" s="57" t="s">
        <v>204</v>
      </c>
      <c r="Q22" s="66" t="e">
        <v>#VALUE!</v>
      </c>
      <c r="R22" s="57" t="s">
        <v>204</v>
      </c>
      <c r="S22" s="66" t="e">
        <v>#VALUE!</v>
      </c>
      <c r="T22" s="57" t="s">
        <v>204</v>
      </c>
      <c r="U22" s="58" t="e">
        <v>#VALUE!</v>
      </c>
      <c r="V22" s="60"/>
      <c r="W22" s="57">
        <v>103335.82</v>
      </c>
      <c r="X22" s="67">
        <v>118093</v>
      </c>
      <c r="Y22" s="60"/>
      <c r="Z22" s="61" t="e">
        <v>#VALUE!</v>
      </c>
      <c r="AA22" s="62" t="e">
        <v>#VALUE!</v>
      </c>
      <c r="AG22" s="389"/>
      <c r="AO22" s="381" t="s">
        <v>25</v>
      </c>
      <c r="AQ22" s="53"/>
      <c r="AR22" s="404" t="s">
        <v>26</v>
      </c>
      <c r="AS22" s="57">
        <v>7268.0299999999988</v>
      </c>
      <c r="AT22" s="57">
        <v>9082.2800000000007</v>
      </c>
      <c r="AU22" s="57">
        <v>11162.53</v>
      </c>
      <c r="AV22" s="57">
        <v>14470</v>
      </c>
      <c r="AW22" s="57">
        <v>11047.11</v>
      </c>
      <c r="AX22" s="57">
        <v>9557.1</v>
      </c>
      <c r="AY22" s="57">
        <v>10592.75</v>
      </c>
      <c r="AZ22" s="57">
        <v>8456.74</v>
      </c>
      <c r="BA22" s="57">
        <v>10332.019999999999</v>
      </c>
      <c r="BB22" s="57">
        <v>0</v>
      </c>
      <c r="BC22" s="57">
        <v>0</v>
      </c>
      <c r="BD22" s="67">
        <v>0</v>
      </c>
      <c r="BE22" s="68"/>
      <c r="BF22" s="381" t="s">
        <v>25</v>
      </c>
      <c r="BG22" s="57">
        <v>7268.0299999999988</v>
      </c>
      <c r="BH22" s="405">
        <v>16350.31</v>
      </c>
      <c r="BI22" s="405">
        <v>27512.84</v>
      </c>
      <c r="BJ22" s="405">
        <v>41982.84</v>
      </c>
      <c r="BK22" s="405">
        <v>53029.95</v>
      </c>
      <c r="BL22" s="405">
        <v>62587.049999999996</v>
      </c>
      <c r="BM22" s="405">
        <v>73179.799999999988</v>
      </c>
      <c r="BN22" s="405">
        <v>81636.539999999994</v>
      </c>
      <c r="BO22" s="405">
        <v>91968.56</v>
      </c>
      <c r="BP22" s="405">
        <v>91968.56</v>
      </c>
      <c r="BQ22" s="405">
        <v>91968.56</v>
      </c>
      <c r="BR22" s="405">
        <v>91968.56</v>
      </c>
      <c r="BS22" s="405"/>
      <c r="BT22" s="408"/>
      <c r="BU22" s="381" t="s">
        <v>25</v>
      </c>
      <c r="BV22" s="68"/>
      <c r="BW22" s="53"/>
      <c r="BX22" s="404" t="s">
        <v>26</v>
      </c>
      <c r="BY22" s="57">
        <v>7268.0299999999988</v>
      </c>
      <c r="BZ22" s="57">
        <v>9082.2800000000007</v>
      </c>
      <c r="CA22" s="57">
        <v>11162.53</v>
      </c>
      <c r="CB22" s="57">
        <v>14470</v>
      </c>
      <c r="CC22" s="57">
        <v>11047.11</v>
      </c>
      <c r="CD22" s="57">
        <v>9557.1</v>
      </c>
      <c r="CE22" s="57">
        <v>10592.75</v>
      </c>
      <c r="CF22" s="57">
        <v>8456.74</v>
      </c>
      <c r="CG22" s="57">
        <v>10332.019999999999</v>
      </c>
      <c r="CH22" s="57">
        <v>0</v>
      </c>
      <c r="CI22" s="57">
        <v>0</v>
      </c>
      <c r="CJ22" s="67">
        <v>0</v>
      </c>
      <c r="CK22" s="68"/>
      <c r="CL22" s="381" t="s">
        <v>25</v>
      </c>
      <c r="CM22" s="405">
        <v>7268.0299999999988</v>
      </c>
      <c r="CN22" s="405">
        <v>16350.31</v>
      </c>
      <c r="CO22" s="405">
        <v>27512.84</v>
      </c>
      <c r="CP22" s="405">
        <v>41982.84</v>
      </c>
      <c r="CQ22" s="405">
        <v>53029.95</v>
      </c>
      <c r="CR22" s="405">
        <v>62587.049999999996</v>
      </c>
      <c r="CS22" s="405">
        <v>73179.799999999988</v>
      </c>
      <c r="CT22" s="405">
        <v>81636.539999999994</v>
      </c>
      <c r="CU22" s="405">
        <v>91968.56</v>
      </c>
      <c r="CV22" s="405">
        <v>91968.56</v>
      </c>
      <c r="CW22" s="405">
        <v>91968.56</v>
      </c>
      <c r="CX22" s="405">
        <v>91968.56</v>
      </c>
      <c r="CY22" s="405"/>
      <c r="CZ22" s="408"/>
      <c r="DA22" s="381" t="s">
        <v>25</v>
      </c>
      <c r="DB22" s="68"/>
      <c r="DC22" s="68"/>
      <c r="DD22" s="53"/>
      <c r="DF22" s="591" t="s">
        <v>26</v>
      </c>
      <c r="DH22" s="592">
        <v>146042.69434793812</v>
      </c>
      <c r="DI22" s="230">
        <v>-195450</v>
      </c>
      <c r="DJ22" s="57">
        <v>-195450</v>
      </c>
      <c r="DK22" s="57">
        <v>-195450</v>
      </c>
      <c r="DL22" s="57">
        <v>-195450</v>
      </c>
      <c r="DM22" s="57">
        <v>-195450</v>
      </c>
      <c r="DN22" s="57">
        <v>-195450</v>
      </c>
      <c r="DO22" s="57">
        <v>-195450</v>
      </c>
      <c r="DP22" s="57">
        <v>-195450</v>
      </c>
      <c r="DQ22" s="57">
        <v>-195450</v>
      </c>
      <c r="DR22" s="57">
        <v>-195450</v>
      </c>
      <c r="DS22" s="57">
        <v>-195450</v>
      </c>
      <c r="DT22" s="67">
        <v>-195450</v>
      </c>
      <c r="DU22" s="68"/>
      <c r="DV22" s="381" t="s">
        <v>25</v>
      </c>
      <c r="DW22" s="405">
        <v>-195450</v>
      </c>
      <c r="DX22" s="405">
        <v>-390900</v>
      </c>
      <c r="DY22" s="405">
        <v>-586350</v>
      </c>
      <c r="DZ22" s="405">
        <v>-781800</v>
      </c>
      <c r="EA22" s="405">
        <v>-977250</v>
      </c>
      <c r="EB22" s="405">
        <v>-1172700</v>
      </c>
      <c r="EC22" s="405">
        <v>-1368150</v>
      </c>
      <c r="ED22" s="405">
        <v>-1563600</v>
      </c>
      <c r="EE22" s="405">
        <v>-1759050</v>
      </c>
      <c r="EF22" s="405">
        <v>-1954500</v>
      </c>
      <c r="EG22" s="405">
        <v>-2149950</v>
      </c>
      <c r="EH22" s="405">
        <v>-2345400</v>
      </c>
      <c r="EI22" s="405"/>
      <c r="EJ22" s="40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JD22" s="592">
        <v>140999.35159450173</v>
      </c>
      <c r="JF22" s="592">
        <v>120544.44000000002</v>
      </c>
      <c r="JH22" s="592">
        <v>111861.56</v>
      </c>
      <c r="JJ22" s="592">
        <v>103335.82</v>
      </c>
      <c r="JL22" s="592">
        <v>118095</v>
      </c>
      <c r="JN22" s="592">
        <f t="shared" si="0"/>
        <v>5043.3427534363873</v>
      </c>
      <c r="JO22" s="593">
        <f t="shared" si="1"/>
        <v>3.5768552808246055E-2</v>
      </c>
      <c r="JQ22" s="592">
        <f t="shared" si="2"/>
        <v>25498.254347938098</v>
      </c>
      <c r="JR22" s="593">
        <f t="shared" si="3"/>
        <v>0.21152576052398681</v>
      </c>
    </row>
    <row r="23" spans="1:278" s="7" customFormat="1">
      <c r="A23" s="1" t="s">
        <v>27</v>
      </c>
      <c r="B23" s="6"/>
      <c r="C23" s="57" t="s">
        <v>218</v>
      </c>
      <c r="D23" s="58" t="e">
        <v>#VALUE!</v>
      </c>
      <c r="E23" s="57">
        <v>0</v>
      </c>
      <c r="F23" s="59" t="e">
        <v>#DIV/0!</v>
      </c>
      <c r="G23" s="57" t="s">
        <v>218</v>
      </c>
      <c r="H23" s="58" t="e">
        <v>#VALUE!</v>
      </c>
      <c r="I23" s="60"/>
      <c r="J23" s="61" t="e">
        <v>#VALUE!</v>
      </c>
      <c r="K23" s="62" t="e">
        <v>#VALUE!</v>
      </c>
      <c r="L23" s="63"/>
      <c r="M23" s="53"/>
      <c r="N23" s="64" t="s">
        <v>28</v>
      </c>
      <c r="O23" s="65"/>
      <c r="P23" s="57" t="s">
        <v>217</v>
      </c>
      <c r="Q23" s="66" t="e">
        <v>#VALUE!</v>
      </c>
      <c r="R23" s="57" t="s">
        <v>217</v>
      </c>
      <c r="S23" s="66" t="e">
        <v>#VALUE!</v>
      </c>
      <c r="T23" s="57" t="s">
        <v>217</v>
      </c>
      <c r="U23" s="58" t="e">
        <v>#VALUE!</v>
      </c>
      <c r="V23" s="60"/>
      <c r="W23" s="57">
        <v>133815.93</v>
      </c>
      <c r="X23" s="67">
        <v>121171</v>
      </c>
      <c r="Y23" s="60"/>
      <c r="Z23" s="61" t="e">
        <v>#VALUE!</v>
      </c>
      <c r="AA23" s="62" t="e">
        <v>#VALUE!</v>
      </c>
      <c r="AG23" s="389"/>
      <c r="AO23" s="381" t="s">
        <v>27</v>
      </c>
      <c r="AQ23" s="53"/>
      <c r="AR23" s="404" t="s">
        <v>28</v>
      </c>
      <c r="AS23" s="57">
        <v>5861.26</v>
      </c>
      <c r="AT23" s="57">
        <v>10192.220000000001</v>
      </c>
      <c r="AU23" s="57">
        <v>7082.07</v>
      </c>
      <c r="AV23" s="57">
        <v>13990.68</v>
      </c>
      <c r="AW23" s="57">
        <v>12011.86</v>
      </c>
      <c r="AX23" s="57">
        <v>15076.77</v>
      </c>
      <c r="AY23" s="57">
        <v>12696.380000000001</v>
      </c>
      <c r="AZ23" s="57">
        <v>13745.619999999999</v>
      </c>
      <c r="BA23" s="57">
        <v>11882.04</v>
      </c>
      <c r="BB23" s="57">
        <v>0</v>
      </c>
      <c r="BC23" s="57">
        <v>0</v>
      </c>
      <c r="BD23" s="67">
        <v>0</v>
      </c>
      <c r="BE23" s="68"/>
      <c r="BF23" s="381" t="s">
        <v>27</v>
      </c>
      <c r="BG23" s="57">
        <v>5861.26</v>
      </c>
      <c r="BH23" s="405">
        <v>16053.480000000001</v>
      </c>
      <c r="BI23" s="405">
        <v>23135.550000000003</v>
      </c>
      <c r="BJ23" s="405">
        <v>37126.230000000003</v>
      </c>
      <c r="BK23" s="405">
        <v>49138.090000000004</v>
      </c>
      <c r="BL23" s="405">
        <v>64214.86</v>
      </c>
      <c r="BM23" s="405">
        <v>76911.240000000005</v>
      </c>
      <c r="BN23" s="405">
        <v>90656.86</v>
      </c>
      <c r="BO23" s="405">
        <v>102538.9</v>
      </c>
      <c r="BP23" s="405">
        <v>102538.9</v>
      </c>
      <c r="BQ23" s="405">
        <v>102538.9</v>
      </c>
      <c r="BR23" s="405">
        <v>102538.9</v>
      </c>
      <c r="BS23" s="405"/>
      <c r="BT23" s="408"/>
      <c r="BU23" s="381" t="s">
        <v>27</v>
      </c>
      <c r="BV23" s="68"/>
      <c r="BW23" s="53"/>
      <c r="BX23" s="404" t="s">
        <v>28</v>
      </c>
      <c r="BY23" s="57">
        <v>5861.26</v>
      </c>
      <c r="BZ23" s="57">
        <v>10192.220000000001</v>
      </c>
      <c r="CA23" s="57">
        <v>7082.07</v>
      </c>
      <c r="CB23" s="57">
        <v>13990.68</v>
      </c>
      <c r="CC23" s="57">
        <v>12011.86</v>
      </c>
      <c r="CD23" s="57">
        <v>15076.77</v>
      </c>
      <c r="CE23" s="57">
        <v>12696.380000000001</v>
      </c>
      <c r="CF23" s="57">
        <v>13745.619999999999</v>
      </c>
      <c r="CG23" s="57">
        <v>11882.04</v>
      </c>
      <c r="CH23" s="57">
        <v>0</v>
      </c>
      <c r="CI23" s="57">
        <v>0</v>
      </c>
      <c r="CJ23" s="67">
        <v>0</v>
      </c>
      <c r="CK23" s="68"/>
      <c r="CL23" s="381" t="s">
        <v>27</v>
      </c>
      <c r="CM23" s="405">
        <v>5861.26</v>
      </c>
      <c r="CN23" s="405">
        <v>16053.480000000001</v>
      </c>
      <c r="CO23" s="405">
        <v>23135.550000000003</v>
      </c>
      <c r="CP23" s="405">
        <v>37126.230000000003</v>
      </c>
      <c r="CQ23" s="405">
        <v>49138.090000000004</v>
      </c>
      <c r="CR23" s="405">
        <v>64214.86</v>
      </c>
      <c r="CS23" s="405">
        <v>76911.240000000005</v>
      </c>
      <c r="CT23" s="405">
        <v>90656.86</v>
      </c>
      <c r="CU23" s="405">
        <v>102538.9</v>
      </c>
      <c r="CV23" s="405">
        <v>102538.9</v>
      </c>
      <c r="CW23" s="405">
        <v>102538.9</v>
      </c>
      <c r="CX23" s="405">
        <v>102538.9</v>
      </c>
      <c r="CY23" s="405"/>
      <c r="CZ23" s="408"/>
      <c r="DA23" s="381" t="s">
        <v>27</v>
      </c>
      <c r="DB23" s="68"/>
      <c r="DC23" s="68"/>
      <c r="DD23" s="53"/>
      <c r="DF23" s="591" t="s">
        <v>28</v>
      </c>
      <c r="DH23" s="592">
        <v>215271.29753814428</v>
      </c>
      <c r="DI23" s="230">
        <v>-97725</v>
      </c>
      <c r="DJ23" s="57">
        <v>-97725</v>
      </c>
      <c r="DK23" s="57">
        <v>-97725</v>
      </c>
      <c r="DL23" s="57">
        <v>-97725</v>
      </c>
      <c r="DM23" s="57">
        <v>-97725</v>
      </c>
      <c r="DN23" s="57">
        <v>-97725</v>
      </c>
      <c r="DO23" s="57">
        <v>-97725</v>
      </c>
      <c r="DP23" s="57">
        <v>-97725</v>
      </c>
      <c r="DQ23" s="57">
        <v>-97725</v>
      </c>
      <c r="DR23" s="57">
        <v>-97725</v>
      </c>
      <c r="DS23" s="57">
        <v>-97725</v>
      </c>
      <c r="DT23" s="67">
        <v>-97725</v>
      </c>
      <c r="DU23" s="68"/>
      <c r="DV23" s="381" t="s">
        <v>27</v>
      </c>
      <c r="DW23" s="405">
        <v>-97725</v>
      </c>
      <c r="DX23" s="405">
        <v>-195450</v>
      </c>
      <c r="DY23" s="405">
        <v>-293175</v>
      </c>
      <c r="DZ23" s="405">
        <v>-390900</v>
      </c>
      <c r="EA23" s="405">
        <v>-488625</v>
      </c>
      <c r="EB23" s="405">
        <v>-586350</v>
      </c>
      <c r="EC23" s="405">
        <v>-684075</v>
      </c>
      <c r="ED23" s="405">
        <v>-781800</v>
      </c>
      <c r="EE23" s="405">
        <v>-879525</v>
      </c>
      <c r="EF23" s="405">
        <v>-977250</v>
      </c>
      <c r="EG23" s="405">
        <v>-1074975</v>
      </c>
      <c r="EH23" s="405">
        <v>-1172700</v>
      </c>
      <c r="EI23" s="405"/>
      <c r="EJ23" s="40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JD23" s="592">
        <v>184409.19034684997</v>
      </c>
      <c r="JF23" s="592">
        <v>133780.12</v>
      </c>
      <c r="JH23" s="592">
        <v>94170.189999999988</v>
      </c>
      <c r="JJ23" s="592">
        <v>133815.93</v>
      </c>
      <c r="JL23" s="592">
        <v>121171</v>
      </c>
      <c r="JN23" s="592">
        <f t="shared" si="0"/>
        <v>30862.107191294315</v>
      </c>
      <c r="JO23" s="593">
        <f t="shared" si="1"/>
        <v>0.16735666553953554</v>
      </c>
      <c r="JQ23" s="592">
        <f t="shared" si="2"/>
        <v>81491.177538144286</v>
      </c>
      <c r="JR23" s="593">
        <f t="shared" si="3"/>
        <v>0.60914265541206192</v>
      </c>
    </row>
    <row r="24" spans="1:278" s="7" customFormat="1" ht="5.0999999999999996" customHeight="1">
      <c r="A24" s="1"/>
      <c r="B24" s="6"/>
      <c r="C24" s="130"/>
      <c r="D24" s="131"/>
      <c r="E24" s="130"/>
      <c r="F24" s="132"/>
      <c r="G24" s="130"/>
      <c r="H24" s="131"/>
      <c r="I24" s="133"/>
      <c r="J24" s="134"/>
      <c r="K24" s="135"/>
      <c r="L24" s="136"/>
      <c r="M24" s="108"/>
      <c r="N24" s="137"/>
      <c r="O24" s="8"/>
      <c r="P24" s="130"/>
      <c r="Q24" s="132"/>
      <c r="R24" s="130"/>
      <c r="S24" s="132"/>
      <c r="T24" s="130"/>
      <c r="U24" s="131"/>
      <c r="V24" s="133"/>
      <c r="W24" s="138"/>
      <c r="X24" s="139"/>
      <c r="Y24" s="133"/>
      <c r="Z24" s="134"/>
      <c r="AA24" s="135"/>
      <c r="AG24" s="389"/>
      <c r="AO24" s="381">
        <v>0</v>
      </c>
      <c r="AQ24" s="454"/>
      <c r="AR24" s="455"/>
      <c r="AS24" s="456"/>
      <c r="AT24" s="456"/>
      <c r="AU24" s="456"/>
      <c r="AV24" s="456"/>
      <c r="AW24" s="456"/>
      <c r="AX24" s="456"/>
      <c r="AY24" s="456"/>
      <c r="AZ24" s="456"/>
      <c r="BA24" s="456"/>
      <c r="BB24" s="457"/>
      <c r="BC24" s="456"/>
      <c r="BD24" s="456"/>
      <c r="BE24" s="68"/>
      <c r="BF24" s="381">
        <v>0</v>
      </c>
      <c r="BG24" s="456"/>
      <c r="BH24" s="405"/>
      <c r="BI24" s="456"/>
      <c r="BJ24" s="456"/>
      <c r="BK24" s="456"/>
      <c r="BL24" s="456"/>
      <c r="BM24" s="456"/>
      <c r="BN24" s="456"/>
      <c r="BO24" s="456"/>
      <c r="BP24" s="456"/>
      <c r="BQ24" s="456"/>
      <c r="BR24" s="456"/>
      <c r="BS24" s="405"/>
      <c r="BT24" s="408"/>
      <c r="BU24" s="381">
        <v>0</v>
      </c>
      <c r="BV24" s="68"/>
      <c r="BW24" s="454"/>
      <c r="BX24" s="455"/>
      <c r="BY24" s="456"/>
      <c r="BZ24" s="456"/>
      <c r="CA24" s="456"/>
      <c r="CB24" s="456"/>
      <c r="CC24" s="456"/>
      <c r="CD24" s="456"/>
      <c r="CE24" s="456"/>
      <c r="CF24" s="456"/>
      <c r="CG24" s="456"/>
      <c r="CH24" s="456"/>
      <c r="CI24" s="456"/>
      <c r="CJ24" s="456"/>
      <c r="CK24" s="68"/>
      <c r="CL24" s="381">
        <v>0</v>
      </c>
      <c r="CM24" s="454"/>
      <c r="CN24" s="458"/>
      <c r="CO24" s="456"/>
      <c r="CP24" s="456"/>
      <c r="CQ24" s="456"/>
      <c r="CR24" s="456"/>
      <c r="CS24" s="456"/>
      <c r="CT24" s="456"/>
      <c r="CU24" s="456"/>
      <c r="CV24" s="456"/>
      <c r="CW24" s="456"/>
      <c r="CX24" s="456"/>
      <c r="CY24" s="405"/>
      <c r="CZ24" s="408"/>
      <c r="DA24" s="381">
        <v>0</v>
      </c>
      <c r="DB24" s="68"/>
      <c r="DC24" s="68"/>
      <c r="DD24" s="454"/>
      <c r="DE24" s="605"/>
      <c r="DF24" s="606"/>
      <c r="DH24" s="459"/>
      <c r="DI24" s="607"/>
      <c r="DJ24" s="456"/>
      <c r="DK24" s="456"/>
      <c r="DL24" s="456"/>
      <c r="DM24" s="456"/>
      <c r="DN24" s="456"/>
      <c r="DO24" s="456"/>
      <c r="DP24" s="456"/>
      <c r="DQ24" s="456"/>
      <c r="DR24" s="456"/>
      <c r="DS24" s="456"/>
      <c r="DT24" s="456"/>
      <c r="DU24" s="68"/>
      <c r="DV24" s="381">
        <v>0</v>
      </c>
      <c r="DW24" s="454"/>
      <c r="DX24" s="459"/>
      <c r="DY24" s="456"/>
      <c r="DZ24" s="456"/>
      <c r="EA24" s="456"/>
      <c r="EB24" s="456"/>
      <c r="EC24" s="456"/>
      <c r="ED24" s="456"/>
      <c r="EE24" s="456"/>
      <c r="EF24" s="456"/>
      <c r="EG24" s="456"/>
      <c r="EH24" s="460"/>
      <c r="EI24" s="405"/>
      <c r="EJ24" s="40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JD24" s="459"/>
      <c r="JF24" s="459"/>
      <c r="JH24" s="459"/>
      <c r="JJ24" s="459"/>
      <c r="JL24" s="459"/>
      <c r="JN24" s="592">
        <v>0</v>
      </c>
      <c r="JO24" s="593"/>
      <c r="JQ24" s="592">
        <v>0</v>
      </c>
      <c r="JR24" s="593"/>
    </row>
    <row r="25" spans="1:278" s="7" customFormat="1" ht="5.0999999999999996" customHeight="1">
      <c r="A25" s="1"/>
      <c r="B25" s="6"/>
      <c r="C25" s="140"/>
      <c r="D25" s="141"/>
      <c r="E25" s="140"/>
      <c r="F25" s="142"/>
      <c r="G25" s="140"/>
      <c r="H25" s="141"/>
      <c r="I25" s="133"/>
      <c r="J25" s="143"/>
      <c r="K25" s="144"/>
      <c r="L25" s="136"/>
      <c r="M25" s="53"/>
      <c r="N25" s="145"/>
      <c r="O25" s="8"/>
      <c r="P25" s="140"/>
      <c r="Q25" s="142"/>
      <c r="R25" s="140"/>
      <c r="S25" s="142"/>
      <c r="T25" s="140"/>
      <c r="U25" s="141"/>
      <c r="V25" s="133"/>
      <c r="W25" s="146"/>
      <c r="X25" s="147"/>
      <c r="Y25" s="133"/>
      <c r="Z25" s="143"/>
      <c r="AA25" s="144"/>
      <c r="AG25" s="389"/>
      <c r="AO25" s="381">
        <v>0</v>
      </c>
      <c r="AQ25" s="438"/>
      <c r="AR25" s="439"/>
      <c r="AS25" s="461"/>
      <c r="AT25" s="461"/>
      <c r="AU25" s="461"/>
      <c r="AV25" s="461"/>
      <c r="AW25" s="461"/>
      <c r="AX25" s="461"/>
      <c r="AY25" s="461"/>
      <c r="AZ25" s="461"/>
      <c r="BA25" s="461"/>
      <c r="BB25" s="462"/>
      <c r="BC25" s="461"/>
      <c r="BD25" s="461"/>
      <c r="BE25" s="68"/>
      <c r="BF25" s="381">
        <v>0</v>
      </c>
      <c r="BG25" s="461"/>
      <c r="BH25" s="461"/>
      <c r="BI25" s="461"/>
      <c r="BJ25" s="461"/>
      <c r="BK25" s="461"/>
      <c r="BL25" s="461"/>
      <c r="BM25" s="461"/>
      <c r="BN25" s="461"/>
      <c r="BO25" s="461"/>
      <c r="BP25" s="461"/>
      <c r="BQ25" s="461"/>
      <c r="BR25" s="461"/>
      <c r="BS25" s="405"/>
      <c r="BT25" s="408"/>
      <c r="BU25" s="381">
        <v>0</v>
      </c>
      <c r="BV25" s="68"/>
      <c r="BW25" s="438"/>
      <c r="BX25" s="439"/>
      <c r="BY25" s="461"/>
      <c r="BZ25" s="461"/>
      <c r="CA25" s="461"/>
      <c r="CB25" s="461"/>
      <c r="CC25" s="461"/>
      <c r="CD25" s="461"/>
      <c r="CE25" s="461"/>
      <c r="CF25" s="461"/>
      <c r="CG25" s="461"/>
      <c r="CH25" s="461"/>
      <c r="CI25" s="461"/>
      <c r="CJ25" s="461"/>
      <c r="CK25" s="68"/>
      <c r="CL25" s="381">
        <v>0</v>
      </c>
      <c r="CM25" s="438"/>
      <c r="CN25" s="446"/>
      <c r="CO25" s="461"/>
      <c r="CP25" s="461"/>
      <c r="CQ25" s="461"/>
      <c r="CR25" s="461"/>
      <c r="CS25" s="461"/>
      <c r="CT25" s="461"/>
      <c r="CU25" s="461"/>
      <c r="CV25" s="461"/>
      <c r="CW25" s="461"/>
      <c r="CX25" s="461"/>
      <c r="CY25" s="405"/>
      <c r="CZ25" s="408"/>
      <c r="DA25" s="381">
        <v>0</v>
      </c>
      <c r="DB25" s="68"/>
      <c r="DC25" s="68"/>
      <c r="DD25" s="438"/>
      <c r="DE25" s="600"/>
      <c r="DF25" s="601"/>
      <c r="DH25" s="443"/>
      <c r="DI25" s="608"/>
      <c r="DJ25" s="461"/>
      <c r="DK25" s="461"/>
      <c r="DL25" s="461"/>
      <c r="DM25" s="461"/>
      <c r="DN25" s="461"/>
      <c r="DO25" s="461"/>
      <c r="DP25" s="461"/>
      <c r="DQ25" s="461"/>
      <c r="DR25" s="461"/>
      <c r="DS25" s="461"/>
      <c r="DT25" s="461"/>
      <c r="DU25" s="68"/>
      <c r="DV25" s="381">
        <v>0</v>
      </c>
      <c r="DW25" s="438"/>
      <c r="DX25" s="443"/>
      <c r="DY25" s="461"/>
      <c r="DZ25" s="461"/>
      <c r="EA25" s="461"/>
      <c r="EB25" s="461"/>
      <c r="EC25" s="461"/>
      <c r="ED25" s="461"/>
      <c r="EE25" s="461"/>
      <c r="EF25" s="461"/>
      <c r="EG25" s="461"/>
      <c r="EH25" s="463"/>
      <c r="EI25" s="405"/>
      <c r="EJ25" s="40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JD25" s="443"/>
      <c r="JF25" s="443"/>
      <c r="JH25" s="443"/>
      <c r="JJ25" s="443"/>
      <c r="JL25" s="443"/>
      <c r="JN25" s="443"/>
      <c r="JO25" s="443"/>
      <c r="JQ25" s="443"/>
      <c r="JR25" s="443"/>
    </row>
    <row r="26" spans="1:278" s="7" customFormat="1">
      <c r="A26" s="1" t="s">
        <v>29</v>
      </c>
      <c r="B26" s="6"/>
      <c r="C26" s="89" t="s">
        <v>30</v>
      </c>
      <c r="D26" s="90" t="e">
        <v>#VALUE!</v>
      </c>
      <c r="E26" s="89">
        <v>0</v>
      </c>
      <c r="F26" s="91" t="e">
        <v>#DIV/0!</v>
      </c>
      <c r="G26" s="89" t="s">
        <v>30</v>
      </c>
      <c r="H26" s="90" t="e">
        <v>#VALUE!</v>
      </c>
      <c r="I26" s="92"/>
      <c r="J26" s="93" t="e">
        <v>#VALUE!</v>
      </c>
      <c r="K26" s="94" t="e">
        <v>#VALUE!</v>
      </c>
      <c r="L26" s="95"/>
      <c r="M26" s="53"/>
      <c r="N26" s="97" t="s">
        <v>30</v>
      </c>
      <c r="O26" s="98"/>
      <c r="P26" s="89" t="s">
        <v>29</v>
      </c>
      <c r="Q26" s="99" t="e">
        <v>#VALUE!</v>
      </c>
      <c r="R26" s="89" t="s">
        <v>29</v>
      </c>
      <c r="S26" s="99" t="e">
        <v>#VALUE!</v>
      </c>
      <c r="T26" s="89">
        <v>0</v>
      </c>
      <c r="U26" s="90" t="e">
        <v>#VALUE!</v>
      </c>
      <c r="V26" s="92"/>
      <c r="W26" s="89">
        <v>1536541.3</v>
      </c>
      <c r="X26" s="100">
        <v>1510153</v>
      </c>
      <c r="Y26" s="92"/>
      <c r="Z26" s="93" t="e">
        <v>#VALUE!</v>
      </c>
      <c r="AA26" s="94" t="e">
        <v>#VALUE!</v>
      </c>
      <c r="AG26" s="389"/>
      <c r="AO26" s="381" t="s">
        <v>29</v>
      </c>
      <c r="AQ26" s="53"/>
      <c r="AR26" s="428" t="s">
        <v>30</v>
      </c>
      <c r="AS26" s="431">
        <v>90900.529999999984</v>
      </c>
      <c r="AT26" s="431">
        <v>136468.57</v>
      </c>
      <c r="AU26" s="431">
        <v>111787.19</v>
      </c>
      <c r="AV26" s="431">
        <v>125988.56999999998</v>
      </c>
      <c r="AW26" s="431">
        <v>117415.41</v>
      </c>
      <c r="AX26" s="431">
        <v>126203.90000000002</v>
      </c>
      <c r="AY26" s="431">
        <v>124906.98</v>
      </c>
      <c r="AZ26" s="431">
        <v>128884.20999999999</v>
      </c>
      <c r="BA26" s="431">
        <v>125639.30000000002</v>
      </c>
      <c r="BB26" s="464">
        <v>0</v>
      </c>
      <c r="BC26" s="431">
        <v>0</v>
      </c>
      <c r="BD26" s="431">
        <v>0</v>
      </c>
      <c r="BE26" s="68"/>
      <c r="BF26" s="381" t="s">
        <v>29</v>
      </c>
      <c r="BG26" s="431">
        <v>90900.529999999984</v>
      </c>
      <c r="BH26" s="431">
        <v>227369.1</v>
      </c>
      <c r="BI26" s="431">
        <v>339156.29</v>
      </c>
      <c r="BJ26" s="431">
        <v>465144.86</v>
      </c>
      <c r="BK26" s="431">
        <v>582560.2699999999</v>
      </c>
      <c r="BL26" s="431">
        <v>708764.17</v>
      </c>
      <c r="BM26" s="431">
        <v>833671.14999999991</v>
      </c>
      <c r="BN26" s="431">
        <v>962555.36</v>
      </c>
      <c r="BO26" s="431">
        <v>1088194.6599999999</v>
      </c>
      <c r="BP26" s="431">
        <v>1088194.6599999999</v>
      </c>
      <c r="BQ26" s="431">
        <v>1088194.6599999999</v>
      </c>
      <c r="BR26" s="431">
        <v>1088194.6599999999</v>
      </c>
      <c r="BS26" s="429"/>
      <c r="BT26" s="433"/>
      <c r="BU26" s="381" t="s">
        <v>29</v>
      </c>
      <c r="BV26" s="68"/>
      <c r="BW26" s="53"/>
      <c r="BX26" s="428" t="s">
        <v>30</v>
      </c>
      <c r="BY26" s="431">
        <v>90900.529999999984</v>
      </c>
      <c r="BZ26" s="431">
        <v>136468.57</v>
      </c>
      <c r="CA26" s="431">
        <v>111787.19</v>
      </c>
      <c r="CB26" s="431">
        <v>125988.56999999998</v>
      </c>
      <c r="CC26" s="431">
        <v>117415.41</v>
      </c>
      <c r="CD26" s="431">
        <v>126203.90000000002</v>
      </c>
      <c r="CE26" s="431">
        <v>124906.98</v>
      </c>
      <c r="CF26" s="431">
        <v>128884.20999999999</v>
      </c>
      <c r="CG26" s="431">
        <v>125639.30000000002</v>
      </c>
      <c r="CH26" s="431">
        <v>3885</v>
      </c>
      <c r="CI26" s="431">
        <v>3885</v>
      </c>
      <c r="CJ26" s="431">
        <v>3885</v>
      </c>
      <c r="CK26" s="68"/>
      <c r="CL26" s="381" t="s">
        <v>29</v>
      </c>
      <c r="CM26" s="431">
        <v>90900.529999999984</v>
      </c>
      <c r="CN26" s="431">
        <v>227369.1</v>
      </c>
      <c r="CO26" s="431">
        <v>339156.29</v>
      </c>
      <c r="CP26" s="431">
        <v>465144.86</v>
      </c>
      <c r="CQ26" s="431">
        <v>582560.2699999999</v>
      </c>
      <c r="CR26" s="431">
        <v>708764.17</v>
      </c>
      <c r="CS26" s="431">
        <v>833671.14999999991</v>
      </c>
      <c r="CT26" s="431">
        <v>962555.36</v>
      </c>
      <c r="CU26" s="431">
        <v>1088194.6599999999</v>
      </c>
      <c r="CV26" s="431">
        <v>1092079.6599999999</v>
      </c>
      <c r="CW26" s="431">
        <v>1095964.6599999999</v>
      </c>
      <c r="CX26" s="431">
        <v>1099849.6599999999</v>
      </c>
      <c r="CY26" s="429"/>
      <c r="CZ26" s="433"/>
      <c r="DA26" s="381" t="s">
        <v>29</v>
      </c>
      <c r="DB26" s="68"/>
      <c r="DC26" s="68"/>
      <c r="DD26" s="53"/>
      <c r="DF26" s="598" t="s">
        <v>30</v>
      </c>
      <c r="DH26" s="592">
        <v>1842056.6689336549</v>
      </c>
      <c r="DI26" s="609">
        <v>-1329060</v>
      </c>
      <c r="DJ26" s="431">
        <v>-1329060</v>
      </c>
      <c r="DK26" s="431">
        <v>-1329060</v>
      </c>
      <c r="DL26" s="431">
        <v>-1329060</v>
      </c>
      <c r="DM26" s="431">
        <v>-1329060</v>
      </c>
      <c r="DN26" s="431">
        <v>-1329060</v>
      </c>
      <c r="DO26" s="431">
        <v>-1329060</v>
      </c>
      <c r="DP26" s="431">
        <v>-1329060</v>
      </c>
      <c r="DQ26" s="431">
        <v>-1329060</v>
      </c>
      <c r="DR26" s="431">
        <v>-1329060</v>
      </c>
      <c r="DS26" s="431">
        <v>-1329060</v>
      </c>
      <c r="DT26" s="431">
        <v>-1329060</v>
      </c>
      <c r="DU26" s="68"/>
      <c r="DV26" s="381" t="s">
        <v>29</v>
      </c>
      <c r="DW26" s="431">
        <v>-1329060</v>
      </c>
      <c r="DX26" s="431">
        <v>-2658120</v>
      </c>
      <c r="DY26" s="431">
        <v>-3987180</v>
      </c>
      <c r="DZ26" s="431">
        <v>-5316240</v>
      </c>
      <c r="EA26" s="431">
        <v>-6645300</v>
      </c>
      <c r="EB26" s="431">
        <v>-7974360</v>
      </c>
      <c r="EC26" s="431">
        <v>-9303420</v>
      </c>
      <c r="ED26" s="431">
        <v>-10632480</v>
      </c>
      <c r="EE26" s="431">
        <v>-11961540</v>
      </c>
      <c r="EF26" s="431">
        <v>-13290600</v>
      </c>
      <c r="EG26" s="431">
        <v>-14619660</v>
      </c>
      <c r="EH26" s="465">
        <v>-15948720</v>
      </c>
      <c r="EI26" s="429"/>
      <c r="EJ26" s="433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JD26" s="599">
        <v>1702728.1064528255</v>
      </c>
      <c r="JF26" s="599">
        <v>1585741.0569999998</v>
      </c>
      <c r="JH26" s="599">
        <v>1385311.76</v>
      </c>
      <c r="JJ26" s="599">
        <v>1536541.3</v>
      </c>
      <c r="JL26" s="599">
        <v>1514160</v>
      </c>
      <c r="JN26" s="592">
        <f t="shared" ref="JN26" si="4">+DH26-JD26</f>
        <v>139328.56248082942</v>
      </c>
      <c r="JO26" s="593">
        <f t="shared" ref="JO26" si="5">+JN26/JD26</f>
        <v>8.1826665075190944E-2</v>
      </c>
      <c r="JQ26" s="592">
        <f t="shared" ref="JQ26" si="6">+DH26-JF26</f>
        <v>256315.61193365511</v>
      </c>
      <c r="JR26" s="593">
        <f t="shared" ref="JR26" si="7">+JQ26/JF26</f>
        <v>0.1616377470976052</v>
      </c>
    </row>
    <row r="27" spans="1:278" s="7" customFormat="1" ht="5.0999999999999996" customHeight="1">
      <c r="A27" s="1"/>
      <c r="B27" s="6"/>
      <c r="C27" s="140"/>
      <c r="D27" s="141"/>
      <c r="E27" s="140"/>
      <c r="F27" s="142"/>
      <c r="G27" s="140"/>
      <c r="H27" s="141"/>
      <c r="I27" s="133"/>
      <c r="J27" s="143"/>
      <c r="K27" s="144"/>
      <c r="L27" s="136"/>
      <c r="M27" s="53"/>
      <c r="N27" s="145"/>
      <c r="O27" s="8"/>
      <c r="P27" s="140"/>
      <c r="Q27" s="142"/>
      <c r="R27" s="140"/>
      <c r="S27" s="142"/>
      <c r="T27" s="140"/>
      <c r="U27" s="141"/>
      <c r="V27" s="133"/>
      <c r="W27" s="146"/>
      <c r="X27" s="147"/>
      <c r="Y27" s="133"/>
      <c r="Z27" s="143"/>
      <c r="AA27" s="144"/>
      <c r="AG27" s="389"/>
      <c r="AO27" s="381">
        <v>0</v>
      </c>
      <c r="AQ27" s="454"/>
      <c r="AR27" s="455"/>
      <c r="AS27" s="456"/>
      <c r="AT27" s="456"/>
      <c r="AU27" s="456"/>
      <c r="AV27" s="456"/>
      <c r="AW27" s="456"/>
      <c r="AX27" s="456"/>
      <c r="AY27" s="456"/>
      <c r="AZ27" s="456"/>
      <c r="BA27" s="456"/>
      <c r="BB27" s="457"/>
      <c r="BC27" s="456"/>
      <c r="BD27" s="456"/>
      <c r="BE27" s="68"/>
      <c r="BF27" s="381">
        <v>0</v>
      </c>
      <c r="BG27" s="454"/>
      <c r="BH27" s="459"/>
      <c r="BI27" s="456"/>
      <c r="BJ27" s="456"/>
      <c r="BK27" s="456"/>
      <c r="BL27" s="456"/>
      <c r="BM27" s="456"/>
      <c r="BN27" s="456"/>
      <c r="BO27" s="456"/>
      <c r="BP27" s="456"/>
      <c r="BQ27" s="456"/>
      <c r="BR27" s="456"/>
      <c r="BS27" s="405"/>
      <c r="BT27" s="408"/>
      <c r="BU27" s="381">
        <v>0</v>
      </c>
      <c r="BV27" s="68"/>
      <c r="BW27" s="454"/>
      <c r="BX27" s="455"/>
      <c r="BY27" s="456"/>
      <c r="BZ27" s="456"/>
      <c r="CA27" s="456"/>
      <c r="CB27" s="456"/>
      <c r="CC27" s="456"/>
      <c r="CD27" s="456"/>
      <c r="CE27" s="456"/>
      <c r="CF27" s="456"/>
      <c r="CG27" s="456"/>
      <c r="CH27" s="456"/>
      <c r="CI27" s="456"/>
      <c r="CJ27" s="456"/>
      <c r="CK27" s="68"/>
      <c r="CL27" s="381">
        <v>0</v>
      </c>
      <c r="CM27" s="454"/>
      <c r="CN27" s="458"/>
      <c r="CO27" s="456"/>
      <c r="CP27" s="456"/>
      <c r="CQ27" s="456"/>
      <c r="CR27" s="456"/>
      <c r="CS27" s="456"/>
      <c r="CT27" s="456"/>
      <c r="CU27" s="456"/>
      <c r="CV27" s="456"/>
      <c r="CW27" s="456"/>
      <c r="CX27" s="456"/>
      <c r="CY27" s="405"/>
      <c r="CZ27" s="408"/>
      <c r="DA27" s="381">
        <v>0</v>
      </c>
      <c r="DB27" s="68"/>
      <c r="DC27" s="68"/>
      <c r="DD27" s="454"/>
      <c r="DE27" s="605"/>
      <c r="DF27" s="606"/>
      <c r="DH27" s="459"/>
      <c r="DI27" s="607"/>
      <c r="DJ27" s="456"/>
      <c r="DK27" s="456"/>
      <c r="DL27" s="456"/>
      <c r="DM27" s="456"/>
      <c r="DN27" s="456"/>
      <c r="DO27" s="456"/>
      <c r="DP27" s="456"/>
      <c r="DQ27" s="456"/>
      <c r="DR27" s="456"/>
      <c r="DS27" s="456"/>
      <c r="DT27" s="456"/>
      <c r="DU27" s="68"/>
      <c r="DV27" s="381">
        <v>0</v>
      </c>
      <c r="DW27" s="454"/>
      <c r="DX27" s="459"/>
      <c r="DY27" s="456"/>
      <c r="DZ27" s="456"/>
      <c r="EA27" s="456"/>
      <c r="EB27" s="456"/>
      <c r="EC27" s="456"/>
      <c r="ED27" s="456"/>
      <c r="EE27" s="456"/>
      <c r="EF27" s="456"/>
      <c r="EG27" s="456"/>
      <c r="EH27" s="460"/>
      <c r="EI27" s="405"/>
      <c r="EJ27" s="40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JD27" s="459"/>
      <c r="JF27" s="459"/>
      <c r="JH27" s="459"/>
      <c r="JJ27" s="459"/>
      <c r="JL27" s="459"/>
      <c r="JN27" s="459"/>
      <c r="JO27" s="459"/>
      <c r="JQ27" s="459"/>
      <c r="JR27" s="459"/>
    </row>
    <row r="28" spans="1:278" s="7" customFormat="1" ht="5.0999999999999996" customHeight="1">
      <c r="A28" s="1"/>
      <c r="B28" s="6"/>
      <c r="C28" s="148"/>
      <c r="D28" s="149"/>
      <c r="E28" s="148"/>
      <c r="F28" s="149"/>
      <c r="G28" s="148"/>
      <c r="H28" s="149"/>
      <c r="I28" s="133"/>
      <c r="J28" s="150"/>
      <c r="K28" s="151"/>
      <c r="L28" s="136"/>
      <c r="M28" s="47"/>
      <c r="N28" s="152"/>
      <c r="O28" s="8"/>
      <c r="P28" s="148"/>
      <c r="Q28" s="153"/>
      <c r="R28" s="148"/>
      <c r="S28" s="149"/>
      <c r="T28" s="148"/>
      <c r="U28" s="149"/>
      <c r="V28" s="133"/>
      <c r="W28" s="154"/>
      <c r="X28" s="155"/>
      <c r="Y28" s="133"/>
      <c r="Z28" s="150"/>
      <c r="AA28" s="151"/>
      <c r="AG28" s="389"/>
      <c r="AO28" s="381">
        <v>0</v>
      </c>
      <c r="AQ28" s="53"/>
      <c r="AR28" s="8"/>
      <c r="AS28" s="407"/>
      <c r="AT28" s="407"/>
      <c r="AU28" s="407"/>
      <c r="AV28" s="407"/>
      <c r="AW28" s="407"/>
      <c r="AX28" s="407"/>
      <c r="AY28" s="407"/>
      <c r="AZ28" s="407"/>
      <c r="BA28" s="407"/>
      <c r="BB28" s="466"/>
      <c r="BC28" s="407"/>
      <c r="BD28" s="407"/>
      <c r="BE28" s="68"/>
      <c r="BF28" s="381">
        <v>0</v>
      </c>
      <c r="BG28" s="53"/>
      <c r="BH28" s="436"/>
      <c r="BI28" s="407"/>
      <c r="BJ28" s="407"/>
      <c r="BK28" s="407"/>
      <c r="BL28" s="407"/>
      <c r="BM28" s="407"/>
      <c r="BN28" s="407"/>
      <c r="BO28" s="407"/>
      <c r="BP28" s="407"/>
      <c r="BQ28" s="407"/>
      <c r="BR28" s="407"/>
      <c r="BS28" s="405"/>
      <c r="BT28" s="408"/>
      <c r="BU28" s="381">
        <v>0</v>
      </c>
      <c r="BV28" s="68"/>
      <c r="BW28" s="53"/>
      <c r="BX28" s="8"/>
      <c r="BY28" s="407"/>
      <c r="BZ28" s="407"/>
      <c r="CA28" s="407"/>
      <c r="CB28" s="407"/>
      <c r="CC28" s="407"/>
      <c r="CD28" s="407"/>
      <c r="CE28" s="407"/>
      <c r="CF28" s="407"/>
      <c r="CG28" s="407"/>
      <c r="CH28" s="407"/>
      <c r="CI28" s="407"/>
      <c r="CJ28" s="407"/>
      <c r="CK28" s="68"/>
      <c r="CL28" s="381">
        <v>0</v>
      </c>
      <c r="CM28" s="53"/>
      <c r="CN28" s="435"/>
      <c r="CO28" s="407"/>
      <c r="CP28" s="407"/>
      <c r="CQ28" s="407"/>
      <c r="CR28" s="407"/>
      <c r="CS28" s="407"/>
      <c r="CT28" s="407"/>
      <c r="CU28" s="407"/>
      <c r="CV28" s="407"/>
      <c r="CW28" s="407"/>
      <c r="CX28" s="407"/>
      <c r="CY28" s="405"/>
      <c r="CZ28" s="408"/>
      <c r="DA28" s="381">
        <v>0</v>
      </c>
      <c r="DB28" s="68"/>
      <c r="DC28" s="68"/>
      <c r="DD28" s="53"/>
      <c r="DF28" s="159"/>
      <c r="DH28" s="436"/>
      <c r="DI28" s="481"/>
      <c r="DJ28" s="407"/>
      <c r="DK28" s="407"/>
      <c r="DL28" s="407"/>
      <c r="DM28" s="407"/>
      <c r="DN28" s="407"/>
      <c r="DO28" s="407"/>
      <c r="DP28" s="407"/>
      <c r="DQ28" s="407"/>
      <c r="DR28" s="407"/>
      <c r="DS28" s="407"/>
      <c r="DT28" s="407"/>
      <c r="DU28" s="68"/>
      <c r="DV28" s="381">
        <v>0</v>
      </c>
      <c r="DW28" s="53"/>
      <c r="DX28" s="436"/>
      <c r="DY28" s="407"/>
      <c r="DZ28" s="407"/>
      <c r="EA28" s="407"/>
      <c r="EB28" s="407"/>
      <c r="EC28" s="407"/>
      <c r="ED28" s="407"/>
      <c r="EE28" s="407"/>
      <c r="EF28" s="407"/>
      <c r="EG28" s="407"/>
      <c r="EH28" s="467"/>
      <c r="EI28" s="405"/>
      <c r="EJ28" s="40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JD28" s="436"/>
      <c r="JF28" s="436"/>
      <c r="JH28" s="436"/>
      <c r="JJ28" s="436"/>
      <c r="JL28" s="436"/>
      <c r="JN28" s="436"/>
      <c r="JO28" s="436"/>
      <c r="JQ28" s="436"/>
      <c r="JR28" s="436"/>
    </row>
    <row r="29" spans="1:278" s="7" customFormat="1" ht="15" customHeight="1">
      <c r="A29" s="1" t="s">
        <v>31</v>
      </c>
      <c r="B29" s="6"/>
      <c r="C29" s="57" t="s">
        <v>32</v>
      </c>
      <c r="D29" s="58" t="e">
        <v>#VALUE!</v>
      </c>
      <c r="E29" s="57">
        <v>0</v>
      </c>
      <c r="F29" s="59" t="e">
        <v>#DIV/0!</v>
      </c>
      <c r="G29" s="57" t="s">
        <v>32</v>
      </c>
      <c r="H29" s="58" t="e">
        <v>#VALUE!</v>
      </c>
      <c r="I29" s="60"/>
      <c r="J29" s="61" t="e">
        <v>#VALUE!</v>
      </c>
      <c r="K29" s="62" t="e">
        <v>#VALUE!</v>
      </c>
      <c r="L29" s="63"/>
      <c r="M29" s="53"/>
      <c r="N29" s="64" t="s">
        <v>32</v>
      </c>
      <c r="O29" s="65"/>
      <c r="P29" s="57" t="s">
        <v>31</v>
      </c>
      <c r="Q29" s="66" t="e">
        <v>#VALUE!</v>
      </c>
      <c r="R29" s="57" t="s">
        <v>31</v>
      </c>
      <c r="S29" s="66" t="e">
        <v>#VALUE!</v>
      </c>
      <c r="T29" s="57" t="s">
        <v>31</v>
      </c>
      <c r="U29" s="58" t="e">
        <v>#VALUE!</v>
      </c>
      <c r="V29" s="60"/>
      <c r="W29" s="156">
        <v>403425</v>
      </c>
      <c r="X29" s="157">
        <v>356495</v>
      </c>
      <c r="Y29" s="60"/>
      <c r="Z29" s="61" t="e">
        <v>#VALUE!</v>
      </c>
      <c r="AA29" s="62" t="e">
        <v>#VALUE!</v>
      </c>
      <c r="AG29" s="389"/>
      <c r="AO29" s="381" t="s">
        <v>31</v>
      </c>
      <c r="AQ29" s="53"/>
      <c r="AR29" s="404" t="s">
        <v>32</v>
      </c>
      <c r="AS29" s="407">
        <v>0</v>
      </c>
      <c r="AT29" s="407">
        <v>487518</v>
      </c>
      <c r="AU29" s="407">
        <v>0</v>
      </c>
      <c r="AV29" s="407">
        <v>0</v>
      </c>
      <c r="AW29" s="407">
        <v>0</v>
      </c>
      <c r="AX29" s="407">
        <v>0</v>
      </c>
      <c r="AY29" s="407">
        <v>0</v>
      </c>
      <c r="AZ29" s="407">
        <v>0</v>
      </c>
      <c r="BA29" s="407">
        <v>0</v>
      </c>
      <c r="BB29" s="466">
        <v>0</v>
      </c>
      <c r="BC29" s="407"/>
      <c r="BD29" s="407">
        <v>0</v>
      </c>
      <c r="BE29" s="68"/>
      <c r="BF29" s="381" t="s">
        <v>31</v>
      </c>
      <c r="BG29" s="468">
        <v>0</v>
      </c>
      <c r="BH29" s="468">
        <v>487518</v>
      </c>
      <c r="BI29" s="468">
        <v>487518</v>
      </c>
      <c r="BJ29" s="468">
        <v>487518</v>
      </c>
      <c r="BK29" s="468">
        <v>487518</v>
      </c>
      <c r="BL29" s="468">
        <v>487518</v>
      </c>
      <c r="BM29" s="468">
        <v>487518</v>
      </c>
      <c r="BN29" s="468">
        <v>487518</v>
      </c>
      <c r="BO29" s="468">
        <v>487518</v>
      </c>
      <c r="BP29" s="468">
        <v>487518</v>
      </c>
      <c r="BQ29" s="468">
        <v>487518</v>
      </c>
      <c r="BR29" s="469">
        <v>487518</v>
      </c>
      <c r="BS29" s="405"/>
      <c r="BT29" s="408"/>
      <c r="BU29" s="381" t="s">
        <v>31</v>
      </c>
      <c r="BV29" s="68"/>
      <c r="BW29" s="53"/>
      <c r="BX29" s="404" t="s">
        <v>32</v>
      </c>
      <c r="BY29" s="407">
        <v>0</v>
      </c>
      <c r="BZ29" s="407">
        <v>487518</v>
      </c>
      <c r="CA29" s="407">
        <v>0</v>
      </c>
      <c r="CB29" s="407">
        <v>0</v>
      </c>
      <c r="CC29" s="407">
        <v>0</v>
      </c>
      <c r="CD29" s="407">
        <v>0</v>
      </c>
      <c r="CE29" s="407">
        <v>0</v>
      </c>
      <c r="CF29" s="407">
        <v>0</v>
      </c>
      <c r="CG29" s="407">
        <v>0</v>
      </c>
      <c r="CH29" s="466">
        <v>0</v>
      </c>
      <c r="CI29" s="407"/>
      <c r="CJ29" s="407">
        <v>0</v>
      </c>
      <c r="CK29" s="68"/>
      <c r="CL29" s="381" t="s">
        <v>31</v>
      </c>
      <c r="CM29" s="470">
        <v>0</v>
      </c>
      <c r="CN29" s="470">
        <v>487518</v>
      </c>
      <c r="CO29" s="470">
        <v>487518</v>
      </c>
      <c r="CP29" s="470">
        <v>487518</v>
      </c>
      <c r="CQ29" s="470">
        <v>487518</v>
      </c>
      <c r="CR29" s="470">
        <v>487518</v>
      </c>
      <c r="CS29" s="470">
        <v>487518</v>
      </c>
      <c r="CT29" s="470">
        <v>487518</v>
      </c>
      <c r="CU29" s="470">
        <v>487518</v>
      </c>
      <c r="CV29" s="470">
        <v>487518</v>
      </c>
      <c r="CW29" s="470">
        <v>487518</v>
      </c>
      <c r="CX29" s="471">
        <v>487518</v>
      </c>
      <c r="CY29" s="405"/>
      <c r="CZ29" s="408"/>
      <c r="DA29" s="381" t="s">
        <v>31</v>
      </c>
      <c r="DB29" s="68"/>
      <c r="DC29" s="68"/>
      <c r="DD29" s="53"/>
      <c r="DF29" s="591" t="s">
        <v>32</v>
      </c>
      <c r="DH29" s="592">
        <v>591195</v>
      </c>
      <c r="DI29" s="610"/>
      <c r="DJ29" s="472">
        <v>492393</v>
      </c>
      <c r="DK29" s="472"/>
      <c r="DL29" s="472"/>
      <c r="DM29" s="472"/>
      <c r="DN29" s="472"/>
      <c r="DO29" s="472"/>
      <c r="DP29" s="472"/>
      <c r="DQ29" s="472"/>
      <c r="DR29" s="472"/>
      <c r="DS29" s="472"/>
      <c r="DT29" s="472"/>
      <c r="DU29" s="68"/>
      <c r="DV29" s="381" t="s">
        <v>31</v>
      </c>
      <c r="DW29" s="470">
        <v>0</v>
      </c>
      <c r="DX29" s="470">
        <v>492393</v>
      </c>
      <c r="DY29" s="470">
        <v>492393</v>
      </c>
      <c r="DZ29" s="470">
        <v>492393</v>
      </c>
      <c r="EA29" s="470">
        <v>492393</v>
      </c>
      <c r="EB29" s="470">
        <v>492393</v>
      </c>
      <c r="EC29" s="470">
        <v>492393</v>
      </c>
      <c r="ED29" s="470">
        <v>492393</v>
      </c>
      <c r="EE29" s="470">
        <v>492393</v>
      </c>
      <c r="EF29" s="470">
        <v>492393</v>
      </c>
      <c r="EG29" s="470">
        <v>492393</v>
      </c>
      <c r="EH29" s="473">
        <v>492393</v>
      </c>
      <c r="EI29" s="405"/>
      <c r="EJ29" s="40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JD29" s="592">
        <v>591195</v>
      </c>
      <c r="JF29" s="592">
        <v>487518</v>
      </c>
      <c r="JH29" s="592">
        <v>482583</v>
      </c>
      <c r="JJ29" s="592">
        <v>403425</v>
      </c>
      <c r="JL29" s="592">
        <v>356495</v>
      </c>
      <c r="JN29" s="592">
        <f t="shared" ref="JN29:JN30" si="8">+DH29-JD29</f>
        <v>0</v>
      </c>
      <c r="JO29" s="593">
        <f t="shared" ref="JO29:JO30" si="9">+JN29/JD29</f>
        <v>0</v>
      </c>
      <c r="JQ29" s="592">
        <f t="shared" ref="JQ29:JQ30" si="10">+DH29-JF29</f>
        <v>103677</v>
      </c>
      <c r="JR29" s="593">
        <f t="shared" ref="JR29:JR30" si="11">+JQ29/JF29</f>
        <v>0.21266291706152388</v>
      </c>
    </row>
    <row r="30" spans="1:278" s="7" customFormat="1" ht="15" customHeight="1">
      <c r="A30" s="1" t="s">
        <v>33</v>
      </c>
      <c r="B30" s="6"/>
      <c r="C30" s="57" t="s">
        <v>34</v>
      </c>
      <c r="D30" s="58" t="e">
        <v>#VALUE!</v>
      </c>
      <c r="E30" s="57">
        <v>0</v>
      </c>
      <c r="F30" s="59" t="e">
        <v>#DIV/0!</v>
      </c>
      <c r="G30" s="57" t="s">
        <v>34</v>
      </c>
      <c r="H30" s="58" t="e">
        <v>#VALUE!</v>
      </c>
      <c r="I30" s="60"/>
      <c r="J30" s="61" t="e">
        <v>#VALUE!</v>
      </c>
      <c r="K30" s="62" t="e">
        <v>#VALUE!</v>
      </c>
      <c r="L30" s="63"/>
      <c r="M30" s="53"/>
      <c r="N30" s="64" t="s">
        <v>34</v>
      </c>
      <c r="O30" s="65"/>
      <c r="P30" s="57" t="s">
        <v>33</v>
      </c>
      <c r="Q30" s="66" t="e">
        <v>#VALUE!</v>
      </c>
      <c r="R30" s="57" t="s">
        <v>33</v>
      </c>
      <c r="S30" s="66" t="e">
        <v>#VALUE!</v>
      </c>
      <c r="T30" s="57" t="s">
        <v>33</v>
      </c>
      <c r="U30" s="58" t="e">
        <v>#VALUE!</v>
      </c>
      <c r="V30" s="60"/>
      <c r="W30" s="156">
        <v>-403425</v>
      </c>
      <c r="X30" s="157">
        <v>-356495</v>
      </c>
      <c r="Y30" s="60"/>
      <c r="Z30" s="61" t="e">
        <v>#VALUE!</v>
      </c>
      <c r="AA30" s="62" t="e">
        <v>#VALUE!</v>
      </c>
      <c r="AG30" s="389"/>
      <c r="AO30" s="381" t="s">
        <v>33</v>
      </c>
      <c r="AQ30" s="53"/>
      <c r="AR30" s="404" t="s">
        <v>34</v>
      </c>
      <c r="AS30" s="407">
        <v>0</v>
      </c>
      <c r="AT30" s="407">
        <v>-487518</v>
      </c>
      <c r="AU30" s="407">
        <v>0</v>
      </c>
      <c r="AV30" s="407">
        <v>0</v>
      </c>
      <c r="AW30" s="407">
        <v>0</v>
      </c>
      <c r="AX30" s="407">
        <v>0</v>
      </c>
      <c r="AY30" s="407">
        <v>0</v>
      </c>
      <c r="AZ30" s="407">
        <v>0</v>
      </c>
      <c r="BA30" s="407">
        <v>0</v>
      </c>
      <c r="BB30" s="466">
        <v>0</v>
      </c>
      <c r="BC30" s="407"/>
      <c r="BD30" s="407">
        <v>0</v>
      </c>
      <c r="BE30" s="68"/>
      <c r="BF30" s="381" t="s">
        <v>33</v>
      </c>
      <c r="BG30" s="468">
        <v>0</v>
      </c>
      <c r="BH30" s="468">
        <v>-487518</v>
      </c>
      <c r="BI30" s="468">
        <v>-487518</v>
      </c>
      <c r="BJ30" s="468">
        <v>-487518</v>
      </c>
      <c r="BK30" s="468">
        <v>-487518</v>
      </c>
      <c r="BL30" s="468">
        <v>-487518</v>
      </c>
      <c r="BM30" s="468">
        <v>-487518</v>
      </c>
      <c r="BN30" s="468">
        <v>-487518</v>
      </c>
      <c r="BO30" s="468">
        <v>-487518</v>
      </c>
      <c r="BP30" s="468">
        <v>-487518</v>
      </c>
      <c r="BQ30" s="468">
        <v>-487518</v>
      </c>
      <c r="BR30" s="469">
        <v>-487518</v>
      </c>
      <c r="BS30" s="405"/>
      <c r="BT30" s="408"/>
      <c r="BU30" s="381" t="s">
        <v>33</v>
      </c>
      <c r="BV30" s="68"/>
      <c r="BW30" s="53"/>
      <c r="BX30" s="404" t="s">
        <v>34</v>
      </c>
      <c r="BY30" s="407">
        <v>0</v>
      </c>
      <c r="BZ30" s="407">
        <v>-487518</v>
      </c>
      <c r="CA30" s="407">
        <v>0</v>
      </c>
      <c r="CB30" s="407">
        <v>0</v>
      </c>
      <c r="CC30" s="407">
        <v>0</v>
      </c>
      <c r="CD30" s="407">
        <v>0</v>
      </c>
      <c r="CE30" s="407">
        <v>0</v>
      </c>
      <c r="CF30" s="407">
        <v>0</v>
      </c>
      <c r="CG30" s="407">
        <v>0</v>
      </c>
      <c r="CH30" s="466">
        <v>0</v>
      </c>
      <c r="CI30" s="407"/>
      <c r="CJ30" s="407">
        <v>0</v>
      </c>
      <c r="CK30" s="68"/>
      <c r="CL30" s="381" t="s">
        <v>33</v>
      </c>
      <c r="CM30" s="470">
        <v>0</v>
      </c>
      <c r="CN30" s="470">
        <v>-487518</v>
      </c>
      <c r="CO30" s="470">
        <v>-487518</v>
      </c>
      <c r="CP30" s="470">
        <v>-487518</v>
      </c>
      <c r="CQ30" s="470">
        <v>-487518</v>
      </c>
      <c r="CR30" s="470">
        <v>-487518</v>
      </c>
      <c r="CS30" s="470">
        <v>-487518</v>
      </c>
      <c r="CT30" s="470">
        <v>-487518</v>
      </c>
      <c r="CU30" s="470">
        <v>-487518</v>
      </c>
      <c r="CV30" s="470">
        <v>-487518</v>
      </c>
      <c r="CW30" s="470">
        <v>-487518</v>
      </c>
      <c r="CX30" s="471">
        <v>-487518</v>
      </c>
      <c r="CY30" s="405"/>
      <c r="CZ30" s="408"/>
      <c r="DA30" s="381" t="s">
        <v>33</v>
      </c>
      <c r="DB30" s="68"/>
      <c r="DC30" s="68"/>
      <c r="DD30" s="53"/>
      <c r="DF30" s="591" t="s">
        <v>34</v>
      </c>
      <c r="DH30" s="592">
        <v>-591195</v>
      </c>
      <c r="DI30" s="610"/>
      <c r="DJ30" s="472">
        <v>-492393</v>
      </c>
      <c r="DK30" s="472"/>
      <c r="DL30" s="472"/>
      <c r="DM30" s="472"/>
      <c r="DN30" s="472"/>
      <c r="DO30" s="472"/>
      <c r="DP30" s="472"/>
      <c r="DQ30" s="472"/>
      <c r="DR30" s="472"/>
      <c r="DS30" s="472"/>
      <c r="DT30" s="472"/>
      <c r="DU30" s="68"/>
      <c r="DV30" s="381" t="s">
        <v>33</v>
      </c>
      <c r="DW30" s="470">
        <v>0</v>
      </c>
      <c r="DX30" s="470">
        <v>-492393</v>
      </c>
      <c r="DY30" s="470">
        <v>-492393</v>
      </c>
      <c r="DZ30" s="470">
        <v>-492393</v>
      </c>
      <c r="EA30" s="470">
        <v>-492393</v>
      </c>
      <c r="EB30" s="470">
        <v>-492393</v>
      </c>
      <c r="EC30" s="470">
        <v>-492393</v>
      </c>
      <c r="ED30" s="470">
        <v>-492393</v>
      </c>
      <c r="EE30" s="470">
        <v>-492393</v>
      </c>
      <c r="EF30" s="470">
        <v>-492393</v>
      </c>
      <c r="EG30" s="470">
        <v>-492393</v>
      </c>
      <c r="EH30" s="473">
        <v>-492393</v>
      </c>
      <c r="EI30" s="405"/>
      <c r="EJ30" s="40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JD30" s="592">
        <v>-591195</v>
      </c>
      <c r="JF30" s="592">
        <v>-487518</v>
      </c>
      <c r="JH30" s="592">
        <v>-482582.93</v>
      </c>
      <c r="JJ30" s="592">
        <v>-403425</v>
      </c>
      <c r="JL30" s="592">
        <v>-356495</v>
      </c>
      <c r="JN30" s="592">
        <f t="shared" si="8"/>
        <v>0</v>
      </c>
      <c r="JO30" s="593">
        <f t="shared" si="9"/>
        <v>0</v>
      </c>
      <c r="JQ30" s="592">
        <f t="shared" si="10"/>
        <v>-103677</v>
      </c>
      <c r="JR30" s="593">
        <f t="shared" si="11"/>
        <v>0.21266291706152388</v>
      </c>
    </row>
    <row r="31" spans="1:278" s="7" customFormat="1" ht="15" customHeight="1">
      <c r="A31" s="1" t="s">
        <v>35</v>
      </c>
      <c r="B31" s="6"/>
      <c r="C31" s="57" t="s">
        <v>36</v>
      </c>
      <c r="D31" s="58" t="e">
        <v>#VALUE!</v>
      </c>
      <c r="E31" s="57">
        <v>0</v>
      </c>
      <c r="F31" s="59" t="e">
        <v>#DIV/0!</v>
      </c>
      <c r="G31" s="57" t="s">
        <v>36</v>
      </c>
      <c r="H31" s="58" t="e">
        <v>#VALUE!</v>
      </c>
      <c r="I31" s="60"/>
      <c r="J31" s="61" t="e">
        <v>#VALUE!</v>
      </c>
      <c r="K31" s="62" t="e">
        <v>#VALUE!</v>
      </c>
      <c r="L31" s="63"/>
      <c r="M31" s="53"/>
      <c r="N31" s="64" t="s">
        <v>36</v>
      </c>
      <c r="O31" s="65"/>
      <c r="P31" s="57" t="s">
        <v>35</v>
      </c>
      <c r="Q31" s="66" t="e">
        <v>#VALUE!</v>
      </c>
      <c r="R31" s="57" t="s">
        <v>35</v>
      </c>
      <c r="S31" s="66" t="e">
        <v>#VALUE!</v>
      </c>
      <c r="T31" s="57" t="s">
        <v>35</v>
      </c>
      <c r="U31" s="58" t="e">
        <v>#VALUE!</v>
      </c>
      <c r="V31" s="60"/>
      <c r="W31" s="156">
        <v>0</v>
      </c>
      <c r="X31" s="157">
        <v>0</v>
      </c>
      <c r="Y31" s="60"/>
      <c r="Z31" s="61" t="e">
        <v>#VALUE!</v>
      </c>
      <c r="AA31" s="62" t="e">
        <v>#VALUE!</v>
      </c>
      <c r="AG31" s="389"/>
      <c r="AO31" s="381" t="s">
        <v>35</v>
      </c>
      <c r="AQ31" s="53"/>
      <c r="AR31" s="404" t="s">
        <v>36</v>
      </c>
      <c r="AS31" s="407"/>
      <c r="AT31" s="407"/>
      <c r="AU31" s="407"/>
      <c r="AV31" s="407">
        <v>0</v>
      </c>
      <c r="AW31" s="407"/>
      <c r="AX31" s="407"/>
      <c r="AY31" s="407"/>
      <c r="AZ31" s="407"/>
      <c r="BA31" s="407"/>
      <c r="BB31" s="466"/>
      <c r="BC31" s="407"/>
      <c r="BD31" s="407"/>
      <c r="BE31" s="68"/>
      <c r="BF31" s="381" t="s">
        <v>35</v>
      </c>
      <c r="BG31" s="468">
        <v>0</v>
      </c>
      <c r="BH31" s="468">
        <v>0</v>
      </c>
      <c r="BI31" s="468">
        <v>0</v>
      </c>
      <c r="BJ31" s="468">
        <v>0</v>
      </c>
      <c r="BK31" s="468">
        <v>0</v>
      </c>
      <c r="BL31" s="468">
        <v>0</v>
      </c>
      <c r="BM31" s="468">
        <v>0</v>
      </c>
      <c r="BN31" s="468">
        <v>0</v>
      </c>
      <c r="BO31" s="468">
        <v>0</v>
      </c>
      <c r="BP31" s="468">
        <v>0</v>
      </c>
      <c r="BQ31" s="468">
        <v>0</v>
      </c>
      <c r="BR31" s="469">
        <v>0</v>
      </c>
      <c r="BS31" s="405"/>
      <c r="BT31" s="408"/>
      <c r="BU31" s="381" t="s">
        <v>35</v>
      </c>
      <c r="BV31" s="68"/>
      <c r="BW31" s="53"/>
      <c r="BX31" s="404" t="s">
        <v>36</v>
      </c>
      <c r="BY31" s="407"/>
      <c r="BZ31" s="407"/>
      <c r="CA31" s="407"/>
      <c r="CB31" s="407">
        <v>0</v>
      </c>
      <c r="CC31" s="407"/>
      <c r="CD31" s="407"/>
      <c r="CE31" s="407"/>
      <c r="CF31" s="407"/>
      <c r="CG31" s="407"/>
      <c r="CH31" s="407"/>
      <c r="CI31" s="407"/>
      <c r="CJ31" s="407"/>
      <c r="CK31" s="68"/>
      <c r="CL31" s="381" t="s">
        <v>35</v>
      </c>
      <c r="CM31" s="470">
        <v>0</v>
      </c>
      <c r="CN31" s="470">
        <v>0</v>
      </c>
      <c r="CO31" s="470">
        <v>0</v>
      </c>
      <c r="CP31" s="470">
        <v>0</v>
      </c>
      <c r="CQ31" s="470">
        <v>0</v>
      </c>
      <c r="CR31" s="470">
        <v>0</v>
      </c>
      <c r="CS31" s="470">
        <v>0</v>
      </c>
      <c r="CT31" s="470">
        <v>0</v>
      </c>
      <c r="CU31" s="470">
        <v>0</v>
      </c>
      <c r="CV31" s="470">
        <v>0</v>
      </c>
      <c r="CW31" s="470">
        <v>0</v>
      </c>
      <c r="CX31" s="471">
        <v>0</v>
      </c>
      <c r="CY31" s="405"/>
      <c r="CZ31" s="408"/>
      <c r="DA31" s="381" t="s">
        <v>35</v>
      </c>
      <c r="DB31" s="68"/>
      <c r="DC31" s="68"/>
      <c r="DD31" s="53"/>
      <c r="DF31" s="591" t="s">
        <v>36</v>
      </c>
      <c r="DH31" s="592">
        <v>0</v>
      </c>
      <c r="DI31" s="481"/>
      <c r="DJ31" s="407"/>
      <c r="DK31" s="407"/>
      <c r="DL31" s="407"/>
      <c r="DM31" s="407"/>
      <c r="DN31" s="407"/>
      <c r="DO31" s="407"/>
      <c r="DP31" s="407"/>
      <c r="DQ31" s="407"/>
      <c r="DR31" s="407"/>
      <c r="DS31" s="407"/>
      <c r="DT31" s="407"/>
      <c r="DU31" s="68"/>
      <c r="DV31" s="381" t="s">
        <v>35</v>
      </c>
      <c r="DW31" s="470">
        <v>0</v>
      </c>
      <c r="DX31" s="470">
        <v>0</v>
      </c>
      <c r="DY31" s="470">
        <v>0</v>
      </c>
      <c r="DZ31" s="470">
        <v>0</v>
      </c>
      <c r="EA31" s="470">
        <v>0</v>
      </c>
      <c r="EB31" s="470">
        <v>0</v>
      </c>
      <c r="EC31" s="470">
        <v>0</v>
      </c>
      <c r="ED31" s="470">
        <v>0</v>
      </c>
      <c r="EE31" s="470">
        <v>0</v>
      </c>
      <c r="EF31" s="470">
        <v>0</v>
      </c>
      <c r="EG31" s="470">
        <v>0</v>
      </c>
      <c r="EH31" s="473">
        <v>0</v>
      </c>
      <c r="EI31" s="405"/>
      <c r="EJ31" s="40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JD31" s="592">
        <v>0</v>
      </c>
      <c r="JF31" s="592">
        <v>0</v>
      </c>
      <c r="JH31" s="592">
        <v>0</v>
      </c>
      <c r="JJ31" s="592">
        <v>0</v>
      </c>
      <c r="JL31" s="592">
        <v>0</v>
      </c>
      <c r="JN31" s="592">
        <v>0</v>
      </c>
      <c r="JO31" s="592"/>
      <c r="JQ31" s="592">
        <v>0</v>
      </c>
      <c r="JR31" s="592"/>
    </row>
    <row r="32" spans="1:278" s="7" customFormat="1" ht="5.0999999999999996" customHeight="1">
      <c r="A32" s="1"/>
      <c r="B32" s="6"/>
      <c r="C32" s="130"/>
      <c r="D32" s="131"/>
      <c r="E32" s="130"/>
      <c r="F32" s="131"/>
      <c r="G32" s="130"/>
      <c r="H32" s="131"/>
      <c r="I32" s="133"/>
      <c r="J32" s="134"/>
      <c r="K32" s="135"/>
      <c r="L32" s="136"/>
      <c r="M32" s="108"/>
      <c r="N32" s="158"/>
      <c r="O32" s="8"/>
      <c r="P32" s="130"/>
      <c r="Q32" s="132"/>
      <c r="R32" s="130"/>
      <c r="S32" s="131"/>
      <c r="T32" s="130"/>
      <c r="U32" s="131"/>
      <c r="V32" s="133"/>
      <c r="W32" s="138"/>
      <c r="X32" s="139"/>
      <c r="Y32" s="133"/>
      <c r="Z32" s="134"/>
      <c r="AA32" s="135"/>
      <c r="AG32" s="389"/>
      <c r="AO32" s="381"/>
      <c r="AQ32" s="454"/>
      <c r="AR32" s="474"/>
      <c r="AS32" s="456"/>
      <c r="AT32" s="456"/>
      <c r="AU32" s="456"/>
      <c r="AV32" s="456"/>
      <c r="AW32" s="456"/>
      <c r="AX32" s="456"/>
      <c r="AY32" s="456"/>
      <c r="AZ32" s="456"/>
      <c r="BA32" s="456"/>
      <c r="BB32" s="457"/>
      <c r="BC32" s="456"/>
      <c r="BD32" s="456"/>
      <c r="BE32" s="68"/>
      <c r="BF32" s="381"/>
      <c r="BG32" s="454"/>
      <c r="BH32" s="475"/>
      <c r="BI32" s="456"/>
      <c r="BJ32" s="456"/>
      <c r="BK32" s="456"/>
      <c r="BL32" s="456"/>
      <c r="BM32" s="456"/>
      <c r="BN32" s="456"/>
      <c r="BO32" s="456"/>
      <c r="BP32" s="456"/>
      <c r="BQ32" s="456"/>
      <c r="BR32" s="456"/>
      <c r="BS32" s="405"/>
      <c r="BT32" s="408"/>
      <c r="BU32" s="381"/>
      <c r="BV32" s="68"/>
      <c r="BW32" s="454"/>
      <c r="BX32" s="474"/>
      <c r="BY32" s="456"/>
      <c r="BZ32" s="456"/>
      <c r="CA32" s="456"/>
      <c r="CB32" s="456"/>
      <c r="CC32" s="456"/>
      <c r="CD32" s="456"/>
      <c r="CE32" s="456"/>
      <c r="CF32" s="456"/>
      <c r="CG32" s="456"/>
      <c r="CH32" s="456"/>
      <c r="CI32" s="456"/>
      <c r="CJ32" s="456"/>
      <c r="CK32" s="68"/>
      <c r="CL32" s="381"/>
      <c r="CM32" s="454"/>
      <c r="CN32" s="476"/>
      <c r="CO32" s="456"/>
      <c r="CP32" s="456"/>
      <c r="CQ32" s="456"/>
      <c r="CR32" s="456"/>
      <c r="CS32" s="456"/>
      <c r="CT32" s="456"/>
      <c r="CU32" s="456"/>
      <c r="CV32" s="456"/>
      <c r="CW32" s="456"/>
      <c r="CX32" s="456"/>
      <c r="CY32" s="405"/>
      <c r="CZ32" s="408"/>
      <c r="DA32" s="381"/>
      <c r="DB32" s="68"/>
      <c r="DC32" s="68"/>
      <c r="DD32" s="454"/>
      <c r="DE32" s="605"/>
      <c r="DF32" s="611"/>
      <c r="DH32" s="475"/>
      <c r="DI32" s="607"/>
      <c r="DJ32" s="456"/>
      <c r="DK32" s="456"/>
      <c r="DL32" s="456"/>
      <c r="DM32" s="456"/>
      <c r="DN32" s="456"/>
      <c r="DO32" s="456"/>
      <c r="DP32" s="456"/>
      <c r="DQ32" s="456"/>
      <c r="DR32" s="456"/>
      <c r="DS32" s="456"/>
      <c r="DT32" s="456"/>
      <c r="DU32" s="68"/>
      <c r="DV32" s="381"/>
      <c r="DW32" s="454"/>
      <c r="DX32" s="475"/>
      <c r="DY32" s="456"/>
      <c r="DZ32" s="456"/>
      <c r="EA32" s="456"/>
      <c r="EB32" s="456"/>
      <c r="EC32" s="456"/>
      <c r="ED32" s="456"/>
      <c r="EE32" s="456"/>
      <c r="EF32" s="456"/>
      <c r="EG32" s="456"/>
      <c r="EH32" s="460"/>
      <c r="EI32" s="405"/>
      <c r="EJ32" s="40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JD32" s="475"/>
      <c r="JF32" s="475"/>
      <c r="JH32" s="475"/>
      <c r="JJ32" s="475"/>
      <c r="JL32" s="475"/>
      <c r="JN32" s="475"/>
      <c r="JO32" s="475"/>
      <c r="JQ32" s="475"/>
      <c r="JR32" s="475"/>
    </row>
    <row r="33" spans="1:278" s="7" customFormat="1" ht="5.0999999999999996" customHeight="1">
      <c r="A33" s="1"/>
      <c r="B33" s="6"/>
      <c r="C33" s="140"/>
      <c r="D33" s="141"/>
      <c r="E33" s="140"/>
      <c r="F33" s="141"/>
      <c r="G33" s="140"/>
      <c r="H33" s="141"/>
      <c r="I33" s="133"/>
      <c r="J33" s="143"/>
      <c r="K33" s="144"/>
      <c r="L33" s="136"/>
      <c r="M33" s="53"/>
      <c r="N33" s="159"/>
      <c r="O33" s="8"/>
      <c r="P33" s="140"/>
      <c r="Q33" s="142"/>
      <c r="R33" s="140"/>
      <c r="S33" s="141"/>
      <c r="T33" s="140"/>
      <c r="U33" s="141"/>
      <c r="V33" s="133"/>
      <c r="W33" s="146"/>
      <c r="X33" s="147"/>
      <c r="Y33" s="133"/>
      <c r="Z33" s="143"/>
      <c r="AA33" s="144"/>
      <c r="AG33" s="389"/>
      <c r="AO33" s="381"/>
      <c r="AQ33" s="53"/>
      <c r="AR33" s="404"/>
      <c r="AS33" s="407"/>
      <c r="AT33" s="407"/>
      <c r="AU33" s="407"/>
      <c r="AV33" s="407"/>
      <c r="AW33" s="407"/>
      <c r="AX33" s="407"/>
      <c r="AY33" s="407"/>
      <c r="AZ33" s="407"/>
      <c r="BA33" s="407"/>
      <c r="BB33" s="466"/>
      <c r="BC33" s="407"/>
      <c r="BD33" s="407"/>
      <c r="BE33" s="68"/>
      <c r="BF33" s="381"/>
      <c r="BG33" s="53"/>
      <c r="BH33" s="477"/>
      <c r="BI33" s="407"/>
      <c r="BJ33" s="407"/>
      <c r="BK33" s="407"/>
      <c r="BL33" s="407"/>
      <c r="BM33" s="407"/>
      <c r="BN33" s="407"/>
      <c r="BO33" s="407"/>
      <c r="BP33" s="407"/>
      <c r="BQ33" s="407"/>
      <c r="BR33" s="407"/>
      <c r="BS33" s="405"/>
      <c r="BT33" s="408"/>
      <c r="BU33" s="381"/>
      <c r="BV33" s="68"/>
      <c r="BW33" s="53"/>
      <c r="BX33" s="404"/>
      <c r="BY33" s="407"/>
      <c r="BZ33" s="407"/>
      <c r="CA33" s="407"/>
      <c r="CB33" s="407"/>
      <c r="CC33" s="407"/>
      <c r="CD33" s="407"/>
      <c r="CE33" s="407"/>
      <c r="CF33" s="407"/>
      <c r="CG33" s="407"/>
      <c r="CH33" s="407"/>
      <c r="CI33" s="407"/>
      <c r="CJ33" s="407"/>
      <c r="CK33" s="68"/>
      <c r="CL33" s="381"/>
      <c r="CM33" s="53"/>
      <c r="CN33" s="478"/>
      <c r="CO33" s="407"/>
      <c r="CP33" s="407"/>
      <c r="CQ33" s="407"/>
      <c r="CR33" s="407"/>
      <c r="CS33" s="407"/>
      <c r="CT33" s="407"/>
      <c r="CU33" s="407"/>
      <c r="CV33" s="407"/>
      <c r="CW33" s="407"/>
      <c r="CX33" s="407"/>
      <c r="CY33" s="405"/>
      <c r="CZ33" s="408"/>
      <c r="DA33" s="381"/>
      <c r="DB33" s="68"/>
      <c r="DC33" s="68"/>
      <c r="DD33" s="53"/>
      <c r="DF33" s="591"/>
      <c r="DH33" s="477"/>
      <c r="DI33" s="481"/>
      <c r="DJ33" s="407"/>
      <c r="DK33" s="407"/>
      <c r="DL33" s="407"/>
      <c r="DM33" s="407"/>
      <c r="DN33" s="407"/>
      <c r="DO33" s="407"/>
      <c r="DP33" s="407"/>
      <c r="DQ33" s="407"/>
      <c r="DR33" s="407"/>
      <c r="DS33" s="407"/>
      <c r="DT33" s="407"/>
      <c r="DU33" s="68"/>
      <c r="DV33" s="381"/>
      <c r="DW33" s="53"/>
      <c r="DX33" s="477"/>
      <c r="DY33" s="407"/>
      <c r="DZ33" s="407"/>
      <c r="EA33" s="407"/>
      <c r="EB33" s="407"/>
      <c r="EC33" s="407"/>
      <c r="ED33" s="407"/>
      <c r="EE33" s="407"/>
      <c r="EF33" s="407"/>
      <c r="EG33" s="407"/>
      <c r="EH33" s="467"/>
      <c r="EI33" s="405"/>
      <c r="EJ33" s="40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JD33" s="477"/>
      <c r="JF33" s="477"/>
      <c r="JH33" s="477"/>
      <c r="JJ33" s="477"/>
      <c r="JL33" s="477"/>
      <c r="JN33" s="477"/>
      <c r="JO33" s="477"/>
      <c r="JQ33" s="477"/>
      <c r="JR33" s="477"/>
    </row>
    <row r="34" spans="1:278" s="101" customFormat="1" ht="15" customHeight="1">
      <c r="A34" s="87" t="s">
        <v>37</v>
      </c>
      <c r="B34" s="88"/>
      <c r="C34" s="89" t="s">
        <v>38</v>
      </c>
      <c r="D34" s="90" t="e">
        <v>#VALUE!</v>
      </c>
      <c r="E34" s="89">
        <v>0</v>
      </c>
      <c r="F34" s="91" t="e">
        <v>#DIV/0!</v>
      </c>
      <c r="G34" s="89" t="s">
        <v>38</v>
      </c>
      <c r="H34" s="90" t="e">
        <v>#VALUE!</v>
      </c>
      <c r="I34" s="92"/>
      <c r="J34" s="93" t="e">
        <v>#VALUE!</v>
      </c>
      <c r="K34" s="94" t="e">
        <v>#VALUE!</v>
      </c>
      <c r="L34" s="95"/>
      <c r="M34" s="96"/>
      <c r="N34" s="97" t="s">
        <v>38</v>
      </c>
      <c r="O34" s="98"/>
      <c r="P34" s="89" t="s">
        <v>37</v>
      </c>
      <c r="Q34" s="99" t="e">
        <v>#VALUE!</v>
      </c>
      <c r="R34" s="89" t="s">
        <v>37</v>
      </c>
      <c r="S34" s="99" t="e">
        <v>#VALUE!</v>
      </c>
      <c r="T34" s="89" t="s">
        <v>37</v>
      </c>
      <c r="U34" s="90" t="e">
        <v>#VALUE!</v>
      </c>
      <c r="V34" s="92"/>
      <c r="W34" s="160">
        <v>0</v>
      </c>
      <c r="X34" s="161">
        <v>0</v>
      </c>
      <c r="Y34" s="92"/>
      <c r="Z34" s="93" t="e">
        <v>#VALUE!</v>
      </c>
      <c r="AA34" s="94" t="e">
        <v>#VALUE!</v>
      </c>
      <c r="AG34" s="426"/>
      <c r="AO34" s="427" t="s">
        <v>37</v>
      </c>
      <c r="AQ34" s="96"/>
      <c r="AR34" s="428" t="s">
        <v>38</v>
      </c>
      <c r="AS34" s="431">
        <v>0</v>
      </c>
      <c r="AT34" s="431">
        <v>0</v>
      </c>
      <c r="AU34" s="431">
        <v>0</v>
      </c>
      <c r="AV34" s="431">
        <v>0</v>
      </c>
      <c r="AW34" s="431">
        <v>0</v>
      </c>
      <c r="AX34" s="431">
        <v>0</v>
      </c>
      <c r="AY34" s="431">
        <v>0</v>
      </c>
      <c r="AZ34" s="431">
        <v>0</v>
      </c>
      <c r="BA34" s="431">
        <v>0</v>
      </c>
      <c r="BB34" s="464">
        <v>0</v>
      </c>
      <c r="BC34" s="431">
        <v>0</v>
      </c>
      <c r="BD34" s="431">
        <v>0</v>
      </c>
      <c r="BE34" s="432"/>
      <c r="BF34" s="427" t="s">
        <v>37</v>
      </c>
      <c r="BG34" s="431">
        <v>0</v>
      </c>
      <c r="BH34" s="431">
        <v>0</v>
      </c>
      <c r="BI34" s="431">
        <v>0</v>
      </c>
      <c r="BJ34" s="431">
        <v>0</v>
      </c>
      <c r="BK34" s="431">
        <v>0</v>
      </c>
      <c r="BL34" s="431">
        <v>0</v>
      </c>
      <c r="BM34" s="431">
        <v>0</v>
      </c>
      <c r="BN34" s="431">
        <v>0</v>
      </c>
      <c r="BO34" s="431">
        <v>0</v>
      </c>
      <c r="BP34" s="431">
        <v>0</v>
      </c>
      <c r="BQ34" s="431">
        <v>0</v>
      </c>
      <c r="BR34" s="431">
        <v>0</v>
      </c>
      <c r="BS34" s="429"/>
      <c r="BT34" s="433"/>
      <c r="BU34" s="427" t="s">
        <v>37</v>
      </c>
      <c r="BV34" s="432"/>
      <c r="BW34" s="96"/>
      <c r="BX34" s="428" t="s">
        <v>38</v>
      </c>
      <c r="BY34" s="431">
        <v>0</v>
      </c>
      <c r="BZ34" s="431">
        <v>0</v>
      </c>
      <c r="CA34" s="431">
        <v>0</v>
      </c>
      <c r="CB34" s="431">
        <v>0</v>
      </c>
      <c r="CC34" s="431">
        <v>0</v>
      </c>
      <c r="CD34" s="431">
        <v>0</v>
      </c>
      <c r="CE34" s="431">
        <v>0</v>
      </c>
      <c r="CF34" s="431">
        <v>0</v>
      </c>
      <c r="CG34" s="431">
        <v>0</v>
      </c>
      <c r="CH34" s="431">
        <v>0</v>
      </c>
      <c r="CI34" s="431">
        <v>0</v>
      </c>
      <c r="CJ34" s="431">
        <v>0</v>
      </c>
      <c r="CK34" s="432"/>
      <c r="CL34" s="427" t="s">
        <v>37</v>
      </c>
      <c r="CM34" s="431">
        <v>0</v>
      </c>
      <c r="CN34" s="431">
        <v>0</v>
      </c>
      <c r="CO34" s="431">
        <v>0</v>
      </c>
      <c r="CP34" s="431">
        <v>0</v>
      </c>
      <c r="CQ34" s="431">
        <v>0</v>
      </c>
      <c r="CR34" s="431">
        <v>0</v>
      </c>
      <c r="CS34" s="431">
        <v>0</v>
      </c>
      <c r="CT34" s="431">
        <v>0</v>
      </c>
      <c r="CU34" s="431">
        <v>0</v>
      </c>
      <c r="CV34" s="431">
        <v>0</v>
      </c>
      <c r="CW34" s="431">
        <v>0</v>
      </c>
      <c r="CX34" s="431">
        <v>0</v>
      </c>
      <c r="CY34" s="429"/>
      <c r="CZ34" s="433"/>
      <c r="DA34" s="427" t="s">
        <v>37</v>
      </c>
      <c r="DB34" s="432"/>
      <c r="DC34" s="432"/>
      <c r="DD34" s="96"/>
      <c r="DF34" s="598" t="s">
        <v>38</v>
      </c>
      <c r="DH34" s="592">
        <v>0</v>
      </c>
      <c r="DI34" s="609">
        <v>0</v>
      </c>
      <c r="DJ34" s="431">
        <v>0</v>
      </c>
      <c r="DK34" s="431">
        <v>0</v>
      </c>
      <c r="DL34" s="431">
        <v>0</v>
      </c>
      <c r="DM34" s="431">
        <v>0</v>
      </c>
      <c r="DN34" s="431">
        <v>0</v>
      </c>
      <c r="DO34" s="431">
        <v>0</v>
      </c>
      <c r="DP34" s="431">
        <v>0</v>
      </c>
      <c r="DQ34" s="431">
        <v>0</v>
      </c>
      <c r="DR34" s="431">
        <v>0</v>
      </c>
      <c r="DS34" s="431">
        <v>0</v>
      </c>
      <c r="DT34" s="431">
        <v>0</v>
      </c>
      <c r="DU34" s="432"/>
      <c r="DV34" s="427" t="s">
        <v>37</v>
      </c>
      <c r="DW34" s="431">
        <v>0</v>
      </c>
      <c r="DX34" s="431">
        <v>0</v>
      </c>
      <c r="DY34" s="431">
        <v>0</v>
      </c>
      <c r="DZ34" s="431">
        <v>0</v>
      </c>
      <c r="EA34" s="431">
        <v>0</v>
      </c>
      <c r="EB34" s="431">
        <v>0</v>
      </c>
      <c r="EC34" s="431">
        <v>0</v>
      </c>
      <c r="ED34" s="431">
        <v>0</v>
      </c>
      <c r="EE34" s="431">
        <v>0</v>
      </c>
      <c r="EF34" s="431">
        <v>0</v>
      </c>
      <c r="EG34" s="431">
        <v>0</v>
      </c>
      <c r="EH34" s="465">
        <v>0</v>
      </c>
      <c r="EI34" s="429"/>
      <c r="EJ34" s="433"/>
      <c r="EK34" s="432"/>
      <c r="EL34" s="432"/>
      <c r="EM34" s="432"/>
      <c r="EN34" s="432"/>
      <c r="EO34" s="432"/>
      <c r="EP34" s="432"/>
      <c r="EQ34" s="432"/>
      <c r="ER34" s="432"/>
      <c r="ES34" s="432"/>
      <c r="ET34" s="432"/>
      <c r="EU34" s="432"/>
      <c r="EV34" s="432"/>
      <c r="EW34" s="432"/>
      <c r="EX34" s="432"/>
      <c r="JD34" s="592">
        <v>0</v>
      </c>
      <c r="JF34" s="592">
        <v>0</v>
      </c>
      <c r="JH34" s="592">
        <v>0</v>
      </c>
      <c r="JJ34" s="592">
        <v>0</v>
      </c>
      <c r="JL34" s="592">
        <v>0</v>
      </c>
      <c r="JN34" s="592">
        <v>0</v>
      </c>
      <c r="JO34" s="593"/>
      <c r="JP34" s="7"/>
      <c r="JQ34" s="592">
        <v>0</v>
      </c>
      <c r="JR34" s="593"/>
    </row>
    <row r="35" spans="1:278" s="7" customFormat="1" ht="5.0999999999999996" customHeight="1">
      <c r="A35" s="1"/>
      <c r="B35" s="6"/>
      <c r="C35" s="130"/>
      <c r="D35" s="131"/>
      <c r="E35" s="130"/>
      <c r="F35" s="131"/>
      <c r="G35" s="130"/>
      <c r="H35" s="131"/>
      <c r="I35" s="133"/>
      <c r="J35" s="134"/>
      <c r="K35" s="135"/>
      <c r="L35" s="136"/>
      <c r="M35" s="108"/>
      <c r="N35" s="162"/>
      <c r="O35" s="98"/>
      <c r="P35" s="130"/>
      <c r="Q35" s="132"/>
      <c r="R35" s="130"/>
      <c r="S35" s="131"/>
      <c r="T35" s="130"/>
      <c r="U35" s="131"/>
      <c r="V35" s="133"/>
      <c r="W35" s="138"/>
      <c r="X35" s="139"/>
      <c r="Y35" s="133"/>
      <c r="Z35" s="134"/>
      <c r="AA35" s="135"/>
      <c r="AG35" s="389"/>
      <c r="AO35" s="381"/>
      <c r="AQ35" s="454"/>
      <c r="AR35" s="474"/>
      <c r="AS35" s="456"/>
      <c r="AT35" s="456"/>
      <c r="AU35" s="456"/>
      <c r="AV35" s="456"/>
      <c r="AW35" s="456"/>
      <c r="AX35" s="479"/>
      <c r="AY35" s="456"/>
      <c r="AZ35" s="456"/>
      <c r="BA35" s="456"/>
      <c r="BB35" s="457"/>
      <c r="BC35" s="479"/>
      <c r="BD35" s="456"/>
      <c r="BE35" s="68"/>
      <c r="BF35" s="381"/>
      <c r="BG35" s="454"/>
      <c r="BH35" s="475"/>
      <c r="BI35" s="456"/>
      <c r="BJ35" s="456"/>
      <c r="BK35" s="456"/>
      <c r="BL35" s="456"/>
      <c r="BM35" s="456"/>
      <c r="BN35" s="456"/>
      <c r="BO35" s="456"/>
      <c r="BP35" s="456"/>
      <c r="BQ35" s="456"/>
      <c r="BR35" s="456"/>
      <c r="BS35" s="405"/>
      <c r="BT35" s="408"/>
      <c r="BU35" s="381"/>
      <c r="BV35" s="68"/>
      <c r="BW35" s="454"/>
      <c r="BX35" s="474"/>
      <c r="BY35" s="456"/>
      <c r="BZ35" s="456"/>
      <c r="CA35" s="456"/>
      <c r="CB35" s="456"/>
      <c r="CC35" s="456"/>
      <c r="CD35" s="456"/>
      <c r="CE35" s="456"/>
      <c r="CF35" s="456"/>
      <c r="CG35" s="456"/>
      <c r="CH35" s="456"/>
      <c r="CI35" s="456"/>
      <c r="CJ35" s="456"/>
      <c r="CK35" s="68"/>
      <c r="CL35" s="381"/>
      <c r="CM35" s="454"/>
      <c r="CN35" s="476"/>
      <c r="CO35" s="456"/>
      <c r="CP35" s="456"/>
      <c r="CQ35" s="456"/>
      <c r="CR35" s="456"/>
      <c r="CS35" s="456"/>
      <c r="CT35" s="456"/>
      <c r="CU35" s="456"/>
      <c r="CV35" s="456"/>
      <c r="CW35" s="456"/>
      <c r="CX35" s="456"/>
      <c r="CY35" s="405"/>
      <c r="CZ35" s="408"/>
      <c r="DA35" s="381"/>
      <c r="DB35" s="68"/>
      <c r="DC35" s="68"/>
      <c r="DD35" s="454"/>
      <c r="DE35" s="605"/>
      <c r="DF35" s="611"/>
      <c r="DH35" s="475"/>
      <c r="DI35" s="607"/>
      <c r="DJ35" s="456"/>
      <c r="DK35" s="456"/>
      <c r="DL35" s="456"/>
      <c r="DM35" s="456"/>
      <c r="DN35" s="456"/>
      <c r="DO35" s="456"/>
      <c r="DP35" s="456"/>
      <c r="DQ35" s="456"/>
      <c r="DR35" s="456"/>
      <c r="DS35" s="456"/>
      <c r="DT35" s="456"/>
      <c r="DU35" s="68"/>
      <c r="DV35" s="381"/>
      <c r="DW35" s="454"/>
      <c r="DX35" s="475"/>
      <c r="DY35" s="456"/>
      <c r="DZ35" s="456"/>
      <c r="EA35" s="456"/>
      <c r="EB35" s="456"/>
      <c r="EC35" s="456"/>
      <c r="ED35" s="456"/>
      <c r="EE35" s="456"/>
      <c r="EF35" s="456"/>
      <c r="EG35" s="456"/>
      <c r="EH35" s="460"/>
      <c r="EI35" s="405"/>
      <c r="EJ35" s="40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JD35" s="475"/>
      <c r="JF35" s="475"/>
      <c r="JH35" s="475"/>
      <c r="JJ35" s="475"/>
      <c r="JL35" s="475"/>
      <c r="JN35" s="475"/>
      <c r="JO35" s="475"/>
      <c r="JQ35" s="475"/>
      <c r="JR35" s="475"/>
    </row>
    <row r="36" spans="1:278" s="7" customFormat="1" ht="5.0999999999999996" customHeight="1">
      <c r="A36" s="1"/>
      <c r="B36" s="6"/>
      <c r="C36" s="140"/>
      <c r="D36" s="141"/>
      <c r="E36" s="140"/>
      <c r="F36" s="141"/>
      <c r="G36" s="140"/>
      <c r="H36" s="141"/>
      <c r="I36" s="133"/>
      <c r="J36" s="143"/>
      <c r="K36" s="144"/>
      <c r="L36" s="136"/>
      <c r="M36" s="53"/>
      <c r="N36" s="97"/>
      <c r="O36" s="98"/>
      <c r="P36" s="140"/>
      <c r="Q36" s="142"/>
      <c r="R36" s="140"/>
      <c r="S36" s="141"/>
      <c r="T36" s="140"/>
      <c r="U36" s="141"/>
      <c r="V36" s="133"/>
      <c r="W36" s="146"/>
      <c r="X36" s="147"/>
      <c r="Y36" s="133"/>
      <c r="Z36" s="143"/>
      <c r="AA36" s="144"/>
      <c r="AG36" s="389"/>
      <c r="AO36" s="381"/>
      <c r="AQ36" s="53"/>
      <c r="AR36" s="404"/>
      <c r="AS36" s="407"/>
      <c r="AT36" s="407"/>
      <c r="AU36" s="407"/>
      <c r="AV36" s="407"/>
      <c r="AW36" s="407"/>
      <c r="AX36" s="480"/>
      <c r="AY36" s="407"/>
      <c r="AZ36" s="407"/>
      <c r="BA36" s="407"/>
      <c r="BB36" s="466"/>
      <c r="BC36" s="480"/>
      <c r="BD36" s="407"/>
      <c r="BE36" s="68"/>
      <c r="BF36" s="381"/>
      <c r="BG36" s="53"/>
      <c r="BH36" s="477"/>
      <c r="BI36" s="407"/>
      <c r="BJ36" s="407"/>
      <c r="BK36" s="407"/>
      <c r="BL36" s="407"/>
      <c r="BM36" s="407"/>
      <c r="BN36" s="407"/>
      <c r="BO36" s="407"/>
      <c r="BP36" s="407"/>
      <c r="BQ36" s="407"/>
      <c r="BR36" s="407"/>
      <c r="BS36" s="405"/>
      <c r="BT36" s="408"/>
      <c r="BU36" s="381"/>
      <c r="BV36" s="68"/>
      <c r="BW36" s="53"/>
      <c r="BX36" s="404"/>
      <c r="BY36" s="407"/>
      <c r="BZ36" s="407"/>
      <c r="CA36" s="407"/>
      <c r="CB36" s="407"/>
      <c r="CC36" s="407"/>
      <c r="CD36" s="407"/>
      <c r="CE36" s="407"/>
      <c r="CF36" s="407"/>
      <c r="CG36" s="407"/>
      <c r="CH36" s="407"/>
      <c r="CI36" s="407"/>
      <c r="CJ36" s="407"/>
      <c r="CK36" s="68"/>
      <c r="CL36" s="381"/>
      <c r="CM36" s="53"/>
      <c r="CN36" s="478"/>
      <c r="CO36" s="407"/>
      <c r="CP36" s="407"/>
      <c r="CQ36" s="407"/>
      <c r="CR36" s="407"/>
      <c r="CS36" s="407"/>
      <c r="CT36" s="407"/>
      <c r="CU36" s="407"/>
      <c r="CV36" s="407"/>
      <c r="CW36" s="407"/>
      <c r="CX36" s="407"/>
      <c r="CY36" s="405"/>
      <c r="CZ36" s="408"/>
      <c r="DA36" s="381"/>
      <c r="DB36" s="68"/>
      <c r="DC36" s="68"/>
      <c r="DD36" s="53"/>
      <c r="DF36" s="591"/>
      <c r="DH36" s="477"/>
      <c r="DI36" s="481"/>
      <c r="DJ36" s="407"/>
      <c r="DK36" s="407"/>
      <c r="DL36" s="407"/>
      <c r="DM36" s="407"/>
      <c r="DN36" s="407"/>
      <c r="DO36" s="407"/>
      <c r="DP36" s="407"/>
      <c r="DQ36" s="407"/>
      <c r="DR36" s="407"/>
      <c r="DS36" s="407"/>
      <c r="DT36" s="407"/>
      <c r="DU36" s="68"/>
      <c r="DV36" s="381"/>
      <c r="DW36" s="53"/>
      <c r="DX36" s="477"/>
      <c r="DY36" s="407"/>
      <c r="DZ36" s="407"/>
      <c r="EA36" s="407"/>
      <c r="EB36" s="407"/>
      <c r="EC36" s="407"/>
      <c r="ED36" s="407"/>
      <c r="EE36" s="407"/>
      <c r="EF36" s="407"/>
      <c r="EG36" s="407"/>
      <c r="EH36" s="467"/>
      <c r="EI36" s="405"/>
      <c r="EJ36" s="40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JD36" s="477"/>
      <c r="JF36" s="477"/>
      <c r="JH36" s="477"/>
      <c r="JJ36" s="477"/>
      <c r="JL36" s="477"/>
      <c r="JN36" s="477"/>
      <c r="JO36" s="477"/>
      <c r="JQ36" s="477"/>
      <c r="JR36" s="477"/>
    </row>
    <row r="37" spans="1:278" s="7" customFormat="1" ht="15" customHeight="1">
      <c r="A37" s="1" t="s">
        <v>39</v>
      </c>
      <c r="B37" s="6"/>
      <c r="C37" s="57" t="s">
        <v>40</v>
      </c>
      <c r="D37" s="58" t="e">
        <v>#VALUE!</v>
      </c>
      <c r="E37" s="57">
        <v>0</v>
      </c>
      <c r="F37" s="59" t="e">
        <v>#DIV/0!</v>
      </c>
      <c r="G37" s="57" t="s">
        <v>40</v>
      </c>
      <c r="H37" s="58" t="e">
        <v>#VALUE!</v>
      </c>
      <c r="I37" s="60"/>
      <c r="J37" s="61" t="e">
        <v>#VALUE!</v>
      </c>
      <c r="K37" s="62" t="e">
        <v>#VALUE!</v>
      </c>
      <c r="L37" s="63"/>
      <c r="M37" s="53"/>
      <c r="N37" s="64" t="s">
        <v>40</v>
      </c>
      <c r="O37" s="65"/>
      <c r="P37" s="57" t="s">
        <v>39</v>
      </c>
      <c r="Q37" s="66" t="e">
        <v>#VALUE!</v>
      </c>
      <c r="R37" s="57" t="s">
        <v>39</v>
      </c>
      <c r="S37" s="66" t="e">
        <v>#VALUE!</v>
      </c>
      <c r="T37" s="57" t="s">
        <v>39</v>
      </c>
      <c r="U37" s="58" t="e">
        <v>#VALUE!</v>
      </c>
      <c r="V37" s="60"/>
      <c r="W37" s="156">
        <v>0</v>
      </c>
      <c r="X37" s="157">
        <v>0</v>
      </c>
      <c r="Y37" s="60"/>
      <c r="Z37" s="61" t="e">
        <v>#VALUE!</v>
      </c>
      <c r="AA37" s="62" t="e">
        <v>#VALUE!</v>
      </c>
      <c r="AG37" s="389"/>
      <c r="AO37" s="381" t="s">
        <v>39</v>
      </c>
      <c r="AQ37" s="53"/>
      <c r="AR37" s="404" t="s">
        <v>40</v>
      </c>
      <c r="AS37" s="407">
        <v>19544.7</v>
      </c>
      <c r="AT37" s="407">
        <v>19544.230000000003</v>
      </c>
      <c r="AU37" s="407">
        <v>19544.7</v>
      </c>
      <c r="AV37" s="407">
        <v>19544.7</v>
      </c>
      <c r="AW37" s="407">
        <v>20228.710000000003</v>
      </c>
      <c r="AX37" s="480">
        <v>18565.68</v>
      </c>
      <c r="AY37" s="480">
        <v>19544.7</v>
      </c>
      <c r="AZ37" s="481">
        <v>19834</v>
      </c>
      <c r="BA37" s="407">
        <v>19358.13</v>
      </c>
      <c r="BB37" s="466"/>
      <c r="BC37" s="407"/>
      <c r="BD37" s="407"/>
      <c r="BE37" s="68"/>
      <c r="BF37" s="381" t="s">
        <v>39</v>
      </c>
      <c r="BG37" s="468">
        <v>19544.7</v>
      </c>
      <c r="BH37" s="468">
        <v>39088.930000000008</v>
      </c>
      <c r="BI37" s="468">
        <v>58633.630000000005</v>
      </c>
      <c r="BJ37" s="468">
        <v>78178.33</v>
      </c>
      <c r="BK37" s="468">
        <v>98407.040000000008</v>
      </c>
      <c r="BL37" s="468">
        <v>116972.72</v>
      </c>
      <c r="BM37" s="468">
        <v>136517.42000000001</v>
      </c>
      <c r="BN37" s="468">
        <v>156351.42000000001</v>
      </c>
      <c r="BO37" s="468">
        <v>175709.55000000002</v>
      </c>
      <c r="BP37" s="468">
        <v>175709.55000000002</v>
      </c>
      <c r="BQ37" s="468">
        <v>175709.55000000002</v>
      </c>
      <c r="BR37" s="469">
        <v>175709.55000000002</v>
      </c>
      <c r="BS37" s="405"/>
      <c r="BT37" s="408"/>
      <c r="BU37" s="381" t="s">
        <v>39</v>
      </c>
      <c r="BV37" s="68"/>
      <c r="BW37" s="53"/>
      <c r="BX37" s="404" t="s">
        <v>40</v>
      </c>
      <c r="BY37" s="407">
        <v>19544.7</v>
      </c>
      <c r="BZ37" s="407">
        <v>19544.230000000003</v>
      </c>
      <c r="CA37" s="407">
        <v>19544.7</v>
      </c>
      <c r="CB37" s="407">
        <v>19544.7</v>
      </c>
      <c r="CC37" s="407">
        <v>20228.710000000003</v>
      </c>
      <c r="CD37" s="407">
        <v>18565.68</v>
      </c>
      <c r="CE37" s="407">
        <v>19544.7</v>
      </c>
      <c r="CF37" s="407">
        <v>19834</v>
      </c>
      <c r="CG37" s="407">
        <v>19358.13</v>
      </c>
      <c r="CH37" s="407">
        <v>19510</v>
      </c>
      <c r="CI37" s="407">
        <v>19545</v>
      </c>
      <c r="CJ37" s="407">
        <v>19545</v>
      </c>
      <c r="CK37" s="68"/>
      <c r="CL37" s="381" t="s">
        <v>39</v>
      </c>
      <c r="CM37" s="470">
        <v>19544.7</v>
      </c>
      <c r="CN37" s="470">
        <v>39088.930000000008</v>
      </c>
      <c r="CO37" s="470">
        <v>58633.630000000005</v>
      </c>
      <c r="CP37" s="470">
        <v>78178.33</v>
      </c>
      <c r="CQ37" s="470">
        <v>98407.040000000008</v>
      </c>
      <c r="CR37" s="470">
        <v>116972.72</v>
      </c>
      <c r="CS37" s="470">
        <v>136517.42000000001</v>
      </c>
      <c r="CT37" s="470">
        <v>156351.42000000001</v>
      </c>
      <c r="CU37" s="470">
        <v>175709.55000000002</v>
      </c>
      <c r="CV37" s="470">
        <v>195219.55000000002</v>
      </c>
      <c r="CW37" s="470">
        <v>214764.55000000002</v>
      </c>
      <c r="CX37" s="471">
        <v>234309.55000000002</v>
      </c>
      <c r="CY37" s="405"/>
      <c r="CZ37" s="408"/>
      <c r="DA37" s="381" t="s">
        <v>39</v>
      </c>
      <c r="DB37" s="68"/>
      <c r="DC37" s="68"/>
      <c r="DD37" s="53"/>
      <c r="DF37" s="591" t="s">
        <v>40</v>
      </c>
      <c r="DH37" s="592">
        <v>234732</v>
      </c>
      <c r="DI37" s="610">
        <v>19545</v>
      </c>
      <c r="DJ37" s="472">
        <v>19545</v>
      </c>
      <c r="DK37" s="472">
        <v>19545</v>
      </c>
      <c r="DL37" s="472">
        <v>19545</v>
      </c>
      <c r="DM37" s="472">
        <v>19545</v>
      </c>
      <c r="DN37" s="472">
        <v>19545</v>
      </c>
      <c r="DO37" s="472">
        <v>19545</v>
      </c>
      <c r="DP37" s="472">
        <v>19545</v>
      </c>
      <c r="DQ37" s="472">
        <v>19545</v>
      </c>
      <c r="DR37" s="472">
        <v>19545</v>
      </c>
      <c r="DS37" s="472">
        <v>19545</v>
      </c>
      <c r="DT37" s="472">
        <v>19545</v>
      </c>
      <c r="DU37" s="68"/>
      <c r="DV37" s="381" t="s">
        <v>39</v>
      </c>
      <c r="DW37" s="470">
        <v>19545</v>
      </c>
      <c r="DX37" s="470">
        <v>39090</v>
      </c>
      <c r="DY37" s="470">
        <v>58635</v>
      </c>
      <c r="DZ37" s="470">
        <v>78180</v>
      </c>
      <c r="EA37" s="470">
        <v>97725</v>
      </c>
      <c r="EB37" s="470">
        <v>117270</v>
      </c>
      <c r="EC37" s="470">
        <v>136815</v>
      </c>
      <c r="ED37" s="470">
        <v>156360</v>
      </c>
      <c r="EE37" s="470">
        <v>175905</v>
      </c>
      <c r="EF37" s="470">
        <v>195450</v>
      </c>
      <c r="EG37" s="470">
        <v>214995</v>
      </c>
      <c r="EH37" s="473">
        <v>234540</v>
      </c>
      <c r="EI37" s="405"/>
      <c r="EJ37" s="40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JD37" s="592">
        <v>234734.18</v>
      </c>
      <c r="JF37" s="592">
        <v>234309.55000000002</v>
      </c>
      <c r="JH37" s="592">
        <v>235165</v>
      </c>
      <c r="JJ37" s="592">
        <v>234095</v>
      </c>
      <c r="JL37" s="592">
        <v>0</v>
      </c>
      <c r="JN37" s="592">
        <f t="shared" ref="JN37:JN39" si="12">+DH37-JD37</f>
        <v>-2.1799999999930151</v>
      </c>
      <c r="JO37" s="593">
        <f t="shared" ref="JO37:JO39" si="13">+JN37/JD37</f>
        <v>-9.2871008388851387E-6</v>
      </c>
      <c r="JQ37" s="592">
        <f t="shared" ref="JQ37:JQ39" si="14">+DH37-JF37</f>
        <v>422.44999999998254</v>
      </c>
      <c r="JR37" s="593">
        <f t="shared" ref="JR37:JR39" si="15">+JQ37/JF37</f>
        <v>1.8029568150337129E-3</v>
      </c>
    </row>
    <row r="38" spans="1:278" s="7" customFormat="1" ht="15" customHeight="1">
      <c r="A38" s="1" t="s">
        <v>41</v>
      </c>
      <c r="B38" s="6"/>
      <c r="C38" s="57" t="s">
        <v>42</v>
      </c>
      <c r="D38" s="58" t="e">
        <v>#VALUE!</v>
      </c>
      <c r="E38" s="57">
        <v>0</v>
      </c>
      <c r="F38" s="59" t="e">
        <v>#DIV/0!</v>
      </c>
      <c r="G38" s="57" t="s">
        <v>42</v>
      </c>
      <c r="H38" s="58" t="e">
        <v>#VALUE!</v>
      </c>
      <c r="I38" s="60"/>
      <c r="J38" s="61" t="e">
        <v>#VALUE!</v>
      </c>
      <c r="K38" s="62" t="e">
        <v>#VALUE!</v>
      </c>
      <c r="L38" s="63"/>
      <c r="M38" s="53"/>
      <c r="N38" s="64" t="s">
        <v>42</v>
      </c>
      <c r="O38" s="65"/>
      <c r="P38" s="57" t="s">
        <v>41</v>
      </c>
      <c r="Q38" s="66" t="e">
        <v>#VALUE!</v>
      </c>
      <c r="R38" s="57" t="s">
        <v>41</v>
      </c>
      <c r="S38" s="66" t="e">
        <v>#VALUE!</v>
      </c>
      <c r="T38" s="57" t="s">
        <v>41</v>
      </c>
      <c r="U38" s="58" t="e">
        <v>#VALUE!</v>
      </c>
      <c r="V38" s="60"/>
      <c r="W38" s="156">
        <v>0</v>
      </c>
      <c r="X38" s="157">
        <v>0</v>
      </c>
      <c r="Y38" s="60"/>
      <c r="Z38" s="61" t="e">
        <v>#VALUE!</v>
      </c>
      <c r="AA38" s="62" t="e">
        <v>#VALUE!</v>
      </c>
      <c r="AG38" s="389"/>
      <c r="AO38" s="381" t="s">
        <v>41</v>
      </c>
      <c r="AQ38" s="53"/>
      <c r="AR38" s="404" t="s">
        <v>42</v>
      </c>
      <c r="AS38" s="407"/>
      <c r="AT38" s="407"/>
      <c r="AU38" s="407"/>
      <c r="AV38" s="407"/>
      <c r="AW38" s="407"/>
      <c r="AX38" s="407"/>
      <c r="AY38" s="407"/>
      <c r="AZ38" s="481"/>
      <c r="BA38" s="407"/>
      <c r="BB38" s="466"/>
      <c r="BC38" s="407"/>
      <c r="BD38" s="407"/>
      <c r="BE38" s="68"/>
      <c r="BF38" s="381" t="s">
        <v>41</v>
      </c>
      <c r="BG38" s="468">
        <v>0</v>
      </c>
      <c r="BH38" s="468">
        <v>0</v>
      </c>
      <c r="BI38" s="468">
        <v>0</v>
      </c>
      <c r="BJ38" s="468">
        <v>0</v>
      </c>
      <c r="BK38" s="468">
        <v>0</v>
      </c>
      <c r="BL38" s="468">
        <v>0</v>
      </c>
      <c r="BM38" s="468">
        <v>0</v>
      </c>
      <c r="BN38" s="468">
        <v>0</v>
      </c>
      <c r="BO38" s="468">
        <v>0</v>
      </c>
      <c r="BP38" s="468">
        <v>0</v>
      </c>
      <c r="BQ38" s="468">
        <v>0</v>
      </c>
      <c r="BR38" s="469">
        <v>0</v>
      </c>
      <c r="BS38" s="405"/>
      <c r="BT38" s="408"/>
      <c r="BU38" s="381" t="s">
        <v>41</v>
      </c>
      <c r="BV38" s="68"/>
      <c r="BW38" s="53"/>
      <c r="BX38" s="404" t="s">
        <v>42</v>
      </c>
      <c r="BY38" s="407"/>
      <c r="BZ38" s="407"/>
      <c r="CA38" s="407"/>
      <c r="CB38" s="407"/>
      <c r="CC38" s="407"/>
      <c r="CD38" s="407"/>
      <c r="CE38" s="407"/>
      <c r="CF38" s="407"/>
      <c r="CG38" s="407"/>
      <c r="CH38" s="407"/>
      <c r="CI38" s="407"/>
      <c r="CJ38" s="407"/>
      <c r="CK38" s="68"/>
      <c r="CL38" s="381" t="s">
        <v>41</v>
      </c>
      <c r="CM38" s="470">
        <v>0</v>
      </c>
      <c r="CN38" s="470">
        <v>0</v>
      </c>
      <c r="CO38" s="470">
        <v>0</v>
      </c>
      <c r="CP38" s="470">
        <v>0</v>
      </c>
      <c r="CQ38" s="470">
        <v>0</v>
      </c>
      <c r="CR38" s="470">
        <v>0</v>
      </c>
      <c r="CS38" s="470">
        <v>0</v>
      </c>
      <c r="CT38" s="470">
        <v>0</v>
      </c>
      <c r="CU38" s="470">
        <v>0</v>
      </c>
      <c r="CV38" s="470">
        <v>0</v>
      </c>
      <c r="CW38" s="470">
        <v>0</v>
      </c>
      <c r="CX38" s="471">
        <v>0</v>
      </c>
      <c r="CY38" s="405"/>
      <c r="CZ38" s="408"/>
      <c r="DA38" s="381" t="s">
        <v>41</v>
      </c>
      <c r="DB38" s="68"/>
      <c r="DC38" s="68"/>
      <c r="DD38" s="53"/>
      <c r="DF38" s="591" t="s">
        <v>42</v>
      </c>
      <c r="DH38" s="592">
        <v>250164</v>
      </c>
      <c r="DI38" s="610">
        <v>0</v>
      </c>
      <c r="DJ38" s="472">
        <v>0</v>
      </c>
      <c r="DK38" s="472">
        <v>0</v>
      </c>
      <c r="DL38" s="472">
        <v>0</v>
      </c>
      <c r="DM38" s="472">
        <v>0</v>
      </c>
      <c r="DN38" s="472">
        <v>0</v>
      </c>
      <c r="DO38" s="472">
        <v>0</v>
      </c>
      <c r="DP38" s="472">
        <v>0</v>
      </c>
      <c r="DQ38" s="472">
        <v>0</v>
      </c>
      <c r="DR38" s="472">
        <v>0</v>
      </c>
      <c r="DS38" s="472">
        <v>0</v>
      </c>
      <c r="DT38" s="472">
        <v>0</v>
      </c>
      <c r="DU38" s="68"/>
      <c r="DV38" s="381" t="s">
        <v>41</v>
      </c>
      <c r="DW38" s="470">
        <v>0</v>
      </c>
      <c r="DX38" s="470">
        <v>0</v>
      </c>
      <c r="DY38" s="470">
        <v>0</v>
      </c>
      <c r="DZ38" s="470">
        <v>0</v>
      </c>
      <c r="EA38" s="470">
        <v>0</v>
      </c>
      <c r="EB38" s="470">
        <v>0</v>
      </c>
      <c r="EC38" s="470">
        <v>0</v>
      </c>
      <c r="ED38" s="470">
        <v>0</v>
      </c>
      <c r="EE38" s="470">
        <v>0</v>
      </c>
      <c r="EF38" s="470">
        <v>0</v>
      </c>
      <c r="EG38" s="470">
        <v>0</v>
      </c>
      <c r="EH38" s="473">
        <v>0</v>
      </c>
      <c r="EI38" s="405"/>
      <c r="EJ38" s="40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JD38" s="592">
        <v>249519.02000000002</v>
      </c>
      <c r="JF38" s="592">
        <v>0</v>
      </c>
      <c r="JH38" s="592">
        <v>53610</v>
      </c>
      <c r="JJ38" s="592">
        <v>239034</v>
      </c>
      <c r="JL38" s="592">
        <v>0</v>
      </c>
      <c r="JN38" s="592">
        <f t="shared" si="12"/>
        <v>644.97999999998137</v>
      </c>
      <c r="JO38" s="593">
        <f t="shared" si="13"/>
        <v>2.5848931275859505E-3</v>
      </c>
      <c r="JQ38" s="592">
        <f t="shared" si="14"/>
        <v>250164</v>
      </c>
      <c r="JR38" s="593">
        <v>0</v>
      </c>
    </row>
    <row r="39" spans="1:278" s="7" customFormat="1" ht="15" customHeight="1">
      <c r="A39" s="1" t="s">
        <v>43</v>
      </c>
      <c r="B39" s="6"/>
      <c r="C39" s="57" t="s">
        <v>44</v>
      </c>
      <c r="D39" s="58" t="e">
        <v>#VALUE!</v>
      </c>
      <c r="E39" s="57">
        <v>0</v>
      </c>
      <c r="F39" s="59" t="e">
        <v>#DIV/0!</v>
      </c>
      <c r="G39" s="57" t="s">
        <v>44</v>
      </c>
      <c r="H39" s="58" t="e">
        <v>#VALUE!</v>
      </c>
      <c r="I39" s="60"/>
      <c r="J39" s="61" t="e">
        <v>#VALUE!</v>
      </c>
      <c r="K39" s="62" t="e">
        <v>#VALUE!</v>
      </c>
      <c r="L39" s="63"/>
      <c r="M39" s="53"/>
      <c r="N39" s="64" t="s">
        <v>44</v>
      </c>
      <c r="O39" s="65"/>
      <c r="P39" s="57" t="s">
        <v>43</v>
      </c>
      <c r="Q39" s="66" t="e">
        <v>#VALUE!</v>
      </c>
      <c r="R39" s="57" t="s">
        <v>43</v>
      </c>
      <c r="S39" s="66" t="e">
        <v>#VALUE!</v>
      </c>
      <c r="T39" s="57" t="s">
        <v>43</v>
      </c>
      <c r="U39" s="58" t="e">
        <v>#VALUE!</v>
      </c>
      <c r="V39" s="60"/>
      <c r="W39" s="156">
        <v>0</v>
      </c>
      <c r="X39" s="157">
        <v>0</v>
      </c>
      <c r="Y39" s="60"/>
      <c r="Z39" s="61" t="e">
        <v>#VALUE!</v>
      </c>
      <c r="AA39" s="62" t="e">
        <v>#VALUE!</v>
      </c>
      <c r="AG39" s="389"/>
      <c r="AO39" s="381" t="s">
        <v>43</v>
      </c>
      <c r="AQ39" s="53"/>
      <c r="AR39" s="404" t="s">
        <v>44</v>
      </c>
      <c r="AS39" s="407">
        <v>-19544.7</v>
      </c>
      <c r="AT39" s="407">
        <v>-19544.23</v>
      </c>
      <c r="AU39" s="407">
        <v>-19544.7</v>
      </c>
      <c r="AV39" s="407">
        <v>-19544.7</v>
      </c>
      <c r="AW39" s="407">
        <v>-20228.71</v>
      </c>
      <c r="AX39" s="480">
        <v>-18565.68</v>
      </c>
      <c r="AY39" s="480">
        <v>-19544.7</v>
      </c>
      <c r="AZ39" s="481">
        <v>-19834</v>
      </c>
      <c r="BA39" s="407">
        <v>-19358.13</v>
      </c>
      <c r="BB39" s="466"/>
      <c r="BC39" s="407"/>
      <c r="BD39" s="407"/>
      <c r="BE39" s="68"/>
      <c r="BF39" s="381" t="s">
        <v>43</v>
      </c>
      <c r="BG39" s="468">
        <v>-19544.7</v>
      </c>
      <c r="BH39" s="468">
        <v>-39088.93</v>
      </c>
      <c r="BI39" s="468">
        <v>-58633.630000000005</v>
      </c>
      <c r="BJ39" s="468">
        <v>-78178.33</v>
      </c>
      <c r="BK39" s="468">
        <v>-98407.040000000008</v>
      </c>
      <c r="BL39" s="468">
        <v>-116972.72</v>
      </c>
      <c r="BM39" s="468">
        <v>-136517.42000000001</v>
      </c>
      <c r="BN39" s="468">
        <v>-156351.42000000001</v>
      </c>
      <c r="BO39" s="468">
        <v>-175709.55000000002</v>
      </c>
      <c r="BP39" s="468">
        <v>-175709.55000000002</v>
      </c>
      <c r="BQ39" s="468">
        <v>-175709.55000000002</v>
      </c>
      <c r="BR39" s="469">
        <v>-175709.55000000002</v>
      </c>
      <c r="BS39" s="405"/>
      <c r="BT39" s="408"/>
      <c r="BU39" s="381" t="s">
        <v>43</v>
      </c>
      <c r="BV39" s="68"/>
      <c r="BW39" s="53"/>
      <c r="BX39" s="404" t="s">
        <v>44</v>
      </c>
      <c r="BY39" s="407">
        <v>-19544.7</v>
      </c>
      <c r="BZ39" s="407">
        <v>-19544.23</v>
      </c>
      <c r="CA39" s="407">
        <v>-19544.7</v>
      </c>
      <c r="CB39" s="407">
        <v>-19544.7</v>
      </c>
      <c r="CC39" s="407">
        <v>-20228.71</v>
      </c>
      <c r="CD39" s="407">
        <v>-18565.68</v>
      </c>
      <c r="CE39" s="407">
        <v>-19544.7</v>
      </c>
      <c r="CF39" s="407">
        <v>-19834</v>
      </c>
      <c r="CG39" s="407">
        <v>-19358.13</v>
      </c>
      <c r="CH39" s="407">
        <v>-19510</v>
      </c>
      <c r="CI39" s="407">
        <v>-19545</v>
      </c>
      <c r="CJ39" s="407">
        <v>-19545</v>
      </c>
      <c r="CK39" s="68"/>
      <c r="CL39" s="381" t="s">
        <v>43</v>
      </c>
      <c r="CM39" s="470">
        <v>-19544.7</v>
      </c>
      <c r="CN39" s="470">
        <v>-39088.93</v>
      </c>
      <c r="CO39" s="470">
        <v>-58633.630000000005</v>
      </c>
      <c r="CP39" s="470">
        <v>-78178.33</v>
      </c>
      <c r="CQ39" s="470">
        <v>-98407.040000000008</v>
      </c>
      <c r="CR39" s="470">
        <v>-116972.72</v>
      </c>
      <c r="CS39" s="470">
        <v>-136517.42000000001</v>
      </c>
      <c r="CT39" s="470">
        <v>-156351.42000000001</v>
      </c>
      <c r="CU39" s="470">
        <v>-175709.55000000002</v>
      </c>
      <c r="CV39" s="470">
        <v>-195219.55000000002</v>
      </c>
      <c r="CW39" s="470">
        <v>-214764.55000000002</v>
      </c>
      <c r="CX39" s="471">
        <v>-234309.55000000002</v>
      </c>
      <c r="CY39" s="405"/>
      <c r="CZ39" s="408"/>
      <c r="DA39" s="381" t="s">
        <v>43</v>
      </c>
      <c r="DB39" s="68"/>
      <c r="DC39" s="68"/>
      <c r="DD39" s="53"/>
      <c r="DF39" s="591" t="s">
        <v>44</v>
      </c>
      <c r="DH39" s="592">
        <v>-484896</v>
      </c>
      <c r="DI39" s="610">
        <v>-19545</v>
      </c>
      <c r="DJ39" s="472">
        <v>-19545</v>
      </c>
      <c r="DK39" s="472">
        <v>-19545</v>
      </c>
      <c r="DL39" s="472">
        <v>-19545</v>
      </c>
      <c r="DM39" s="472">
        <v>-19545</v>
      </c>
      <c r="DN39" s="472">
        <v>-19545</v>
      </c>
      <c r="DO39" s="472">
        <v>-19545</v>
      </c>
      <c r="DP39" s="472">
        <v>-19545</v>
      </c>
      <c r="DQ39" s="472">
        <v>-19545</v>
      </c>
      <c r="DR39" s="472">
        <v>-19545</v>
      </c>
      <c r="DS39" s="472">
        <v>-19545</v>
      </c>
      <c r="DT39" s="472">
        <v>-19545</v>
      </c>
      <c r="DU39" s="68"/>
      <c r="DV39" s="381" t="s">
        <v>43</v>
      </c>
      <c r="DW39" s="470">
        <v>-19545</v>
      </c>
      <c r="DX39" s="470">
        <v>-39090</v>
      </c>
      <c r="DY39" s="470">
        <v>-58635</v>
      </c>
      <c r="DZ39" s="470">
        <v>-78180</v>
      </c>
      <c r="EA39" s="470">
        <v>-97725</v>
      </c>
      <c r="EB39" s="470">
        <v>-117270</v>
      </c>
      <c r="EC39" s="470">
        <v>-136815</v>
      </c>
      <c r="ED39" s="470">
        <v>-156360</v>
      </c>
      <c r="EE39" s="470">
        <v>-175905</v>
      </c>
      <c r="EF39" s="470">
        <v>-195450</v>
      </c>
      <c r="EG39" s="470">
        <v>-214995</v>
      </c>
      <c r="EH39" s="473">
        <v>-234540</v>
      </c>
      <c r="EI39" s="405"/>
      <c r="EJ39" s="40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JD39" s="592">
        <v>-484254</v>
      </c>
      <c r="JF39" s="592">
        <v>-234309.55000000002</v>
      </c>
      <c r="JH39" s="592">
        <v>-288775</v>
      </c>
      <c r="JJ39" s="592">
        <v>-473129</v>
      </c>
      <c r="JL39" s="592">
        <v>0</v>
      </c>
      <c r="JN39" s="592">
        <f t="shared" si="12"/>
        <v>-642</v>
      </c>
      <c r="JO39" s="593">
        <f t="shared" si="13"/>
        <v>1.3257505358758007E-3</v>
      </c>
      <c r="JQ39" s="592">
        <f t="shared" si="14"/>
        <v>-250586.44999999998</v>
      </c>
      <c r="JR39" s="593">
        <f t="shared" si="15"/>
        <v>1.0694675056991914</v>
      </c>
    </row>
    <row r="40" spans="1:278" s="7" customFormat="1" ht="5.0999999999999996" customHeight="1">
      <c r="A40" s="1"/>
      <c r="B40" s="6"/>
      <c r="C40" s="130"/>
      <c r="D40" s="131"/>
      <c r="E40" s="130"/>
      <c r="F40" s="131"/>
      <c r="G40" s="130"/>
      <c r="H40" s="131"/>
      <c r="I40" s="133"/>
      <c r="J40" s="134"/>
      <c r="K40" s="135"/>
      <c r="L40" s="136"/>
      <c r="M40" s="108"/>
      <c r="N40" s="162"/>
      <c r="O40" s="98"/>
      <c r="P40" s="130"/>
      <c r="Q40" s="132"/>
      <c r="R40" s="130"/>
      <c r="S40" s="131"/>
      <c r="T40" s="130"/>
      <c r="U40" s="131"/>
      <c r="V40" s="133"/>
      <c r="W40" s="138"/>
      <c r="X40" s="139"/>
      <c r="Y40" s="133"/>
      <c r="Z40" s="134"/>
      <c r="AA40" s="135"/>
      <c r="AG40" s="389"/>
      <c r="AO40" s="381"/>
      <c r="AQ40" s="454"/>
      <c r="AR40" s="474"/>
      <c r="AS40" s="456"/>
      <c r="AT40" s="456"/>
      <c r="AU40" s="456"/>
      <c r="AV40" s="456"/>
      <c r="AW40" s="456"/>
      <c r="AX40" s="479"/>
      <c r="AY40" s="456"/>
      <c r="AZ40" s="456"/>
      <c r="BA40" s="456"/>
      <c r="BB40" s="457"/>
      <c r="BC40" s="479"/>
      <c r="BD40" s="456"/>
      <c r="BE40" s="68"/>
      <c r="BF40" s="381"/>
      <c r="BG40" s="454"/>
      <c r="BH40" s="475"/>
      <c r="BI40" s="456"/>
      <c r="BJ40" s="456"/>
      <c r="BK40" s="456"/>
      <c r="BL40" s="456"/>
      <c r="BM40" s="456"/>
      <c r="BN40" s="456"/>
      <c r="BO40" s="456"/>
      <c r="BP40" s="456"/>
      <c r="BQ40" s="456"/>
      <c r="BR40" s="456"/>
      <c r="BS40" s="405"/>
      <c r="BT40" s="408"/>
      <c r="BU40" s="381"/>
      <c r="BV40" s="68"/>
      <c r="BW40" s="454"/>
      <c r="BX40" s="474"/>
      <c r="BY40" s="456"/>
      <c r="BZ40" s="456"/>
      <c r="CA40" s="456"/>
      <c r="CB40" s="456"/>
      <c r="CC40" s="456"/>
      <c r="CD40" s="456"/>
      <c r="CE40" s="456"/>
      <c r="CF40" s="456"/>
      <c r="CG40" s="456"/>
      <c r="CH40" s="456"/>
      <c r="CI40" s="456"/>
      <c r="CJ40" s="456"/>
      <c r="CK40" s="68"/>
      <c r="CL40" s="381"/>
      <c r="CM40" s="454"/>
      <c r="CN40" s="476"/>
      <c r="CO40" s="456"/>
      <c r="CP40" s="456"/>
      <c r="CQ40" s="456"/>
      <c r="CR40" s="456"/>
      <c r="CS40" s="456"/>
      <c r="CT40" s="456"/>
      <c r="CU40" s="456"/>
      <c r="CV40" s="456"/>
      <c r="CW40" s="456"/>
      <c r="CX40" s="456"/>
      <c r="CY40" s="405"/>
      <c r="CZ40" s="408"/>
      <c r="DA40" s="381"/>
      <c r="DB40" s="68"/>
      <c r="DC40" s="68"/>
      <c r="DD40" s="454"/>
      <c r="DE40" s="605"/>
      <c r="DF40" s="611"/>
      <c r="DH40" s="475"/>
      <c r="DI40" s="607"/>
      <c r="DJ40" s="456"/>
      <c r="DK40" s="456"/>
      <c r="DL40" s="456"/>
      <c r="DM40" s="456"/>
      <c r="DN40" s="456"/>
      <c r="DO40" s="456"/>
      <c r="DP40" s="456"/>
      <c r="DQ40" s="456"/>
      <c r="DR40" s="456"/>
      <c r="DS40" s="456"/>
      <c r="DT40" s="456"/>
      <c r="DU40" s="68"/>
      <c r="DV40" s="381"/>
      <c r="DW40" s="454"/>
      <c r="DX40" s="475"/>
      <c r="DY40" s="456"/>
      <c r="DZ40" s="456"/>
      <c r="EA40" s="456"/>
      <c r="EB40" s="456"/>
      <c r="EC40" s="456"/>
      <c r="ED40" s="456"/>
      <c r="EE40" s="456"/>
      <c r="EF40" s="456"/>
      <c r="EG40" s="456"/>
      <c r="EH40" s="460"/>
      <c r="EI40" s="405"/>
      <c r="EJ40" s="408"/>
      <c r="EK40" s="68"/>
      <c r="EL40" s="68"/>
      <c r="EM40" s="68"/>
      <c r="EN40" s="68"/>
      <c r="EO40" s="68"/>
      <c r="EP40" s="68"/>
      <c r="EQ40" s="68"/>
      <c r="ER40" s="68"/>
      <c r="ES40" s="68"/>
      <c r="ET40" s="68"/>
      <c r="EU40" s="68"/>
      <c r="EV40" s="68"/>
      <c r="EW40" s="68"/>
      <c r="EX40" s="68"/>
      <c r="JD40" s="475"/>
      <c r="JF40" s="475"/>
      <c r="JH40" s="475"/>
      <c r="JJ40" s="475"/>
      <c r="JL40" s="475"/>
      <c r="JN40" s="475"/>
      <c r="JO40" s="475"/>
      <c r="JQ40" s="475"/>
      <c r="JR40" s="475"/>
    </row>
    <row r="41" spans="1:278" s="7" customFormat="1" ht="5.0999999999999996" customHeight="1">
      <c r="A41" s="1"/>
      <c r="B41" s="6"/>
      <c r="C41" s="140"/>
      <c r="D41" s="141"/>
      <c r="E41" s="140"/>
      <c r="F41" s="141"/>
      <c r="G41" s="140"/>
      <c r="H41" s="141"/>
      <c r="I41" s="133"/>
      <c r="J41" s="143"/>
      <c r="K41" s="144"/>
      <c r="L41" s="136"/>
      <c r="M41" s="53"/>
      <c r="N41" s="97"/>
      <c r="O41" s="98"/>
      <c r="P41" s="140"/>
      <c r="Q41" s="142"/>
      <c r="R41" s="140"/>
      <c r="S41" s="141"/>
      <c r="T41" s="140"/>
      <c r="U41" s="141"/>
      <c r="V41" s="133"/>
      <c r="W41" s="146"/>
      <c r="X41" s="147"/>
      <c r="Y41" s="133"/>
      <c r="Z41" s="143"/>
      <c r="AA41" s="144"/>
      <c r="AG41" s="389"/>
      <c r="AO41" s="381"/>
      <c r="AQ41" s="53"/>
      <c r="AR41" s="404"/>
      <c r="AS41" s="407"/>
      <c r="AT41" s="407"/>
      <c r="AU41" s="407"/>
      <c r="AV41" s="407"/>
      <c r="AW41" s="407"/>
      <c r="AX41" s="480"/>
      <c r="AY41" s="407"/>
      <c r="AZ41" s="407"/>
      <c r="BA41" s="407"/>
      <c r="BB41" s="466"/>
      <c r="BC41" s="480"/>
      <c r="BD41" s="407"/>
      <c r="BE41" s="68"/>
      <c r="BF41" s="381"/>
      <c r="BG41" s="53"/>
      <c r="BH41" s="477"/>
      <c r="BI41" s="407"/>
      <c r="BJ41" s="407"/>
      <c r="BK41" s="407"/>
      <c r="BL41" s="407"/>
      <c r="BM41" s="407"/>
      <c r="BN41" s="407"/>
      <c r="BO41" s="407"/>
      <c r="BP41" s="407"/>
      <c r="BQ41" s="407"/>
      <c r="BR41" s="407"/>
      <c r="BS41" s="405"/>
      <c r="BT41" s="408"/>
      <c r="BU41" s="381"/>
      <c r="BV41" s="68"/>
      <c r="BW41" s="53"/>
      <c r="BX41" s="404"/>
      <c r="BY41" s="407"/>
      <c r="BZ41" s="407"/>
      <c r="CA41" s="407"/>
      <c r="CB41" s="407"/>
      <c r="CC41" s="407"/>
      <c r="CD41" s="407"/>
      <c r="CE41" s="407"/>
      <c r="CF41" s="407"/>
      <c r="CG41" s="407"/>
      <c r="CH41" s="407"/>
      <c r="CI41" s="407"/>
      <c r="CJ41" s="407"/>
      <c r="CK41" s="68"/>
      <c r="CL41" s="381"/>
      <c r="CM41" s="53"/>
      <c r="CN41" s="478"/>
      <c r="CO41" s="407"/>
      <c r="CP41" s="407"/>
      <c r="CQ41" s="407"/>
      <c r="CR41" s="407"/>
      <c r="CS41" s="407"/>
      <c r="CT41" s="407"/>
      <c r="CU41" s="407"/>
      <c r="CV41" s="407"/>
      <c r="CW41" s="407"/>
      <c r="CX41" s="407"/>
      <c r="CY41" s="405"/>
      <c r="CZ41" s="408"/>
      <c r="DA41" s="381"/>
      <c r="DB41" s="68"/>
      <c r="DC41" s="68"/>
      <c r="DD41" s="53"/>
      <c r="DF41" s="591"/>
      <c r="DH41" s="477"/>
      <c r="DI41" s="481"/>
      <c r="DJ41" s="407"/>
      <c r="DK41" s="407"/>
      <c r="DL41" s="407"/>
      <c r="DM41" s="407"/>
      <c r="DN41" s="407"/>
      <c r="DO41" s="407"/>
      <c r="DP41" s="407"/>
      <c r="DQ41" s="407"/>
      <c r="DR41" s="407"/>
      <c r="DS41" s="407"/>
      <c r="DT41" s="407"/>
      <c r="DU41" s="68"/>
      <c r="DV41" s="381"/>
      <c r="DW41" s="53"/>
      <c r="DX41" s="477"/>
      <c r="DY41" s="407"/>
      <c r="DZ41" s="407"/>
      <c r="EA41" s="407"/>
      <c r="EB41" s="407"/>
      <c r="EC41" s="407"/>
      <c r="ED41" s="407"/>
      <c r="EE41" s="407"/>
      <c r="EF41" s="407"/>
      <c r="EG41" s="407"/>
      <c r="EH41" s="467"/>
      <c r="EI41" s="405"/>
      <c r="EJ41" s="408"/>
      <c r="EK41" s="68"/>
      <c r="EL41" s="68"/>
      <c r="EM41" s="68"/>
      <c r="EN41" s="68"/>
      <c r="EO41" s="68"/>
      <c r="EP41" s="68"/>
      <c r="EQ41" s="68"/>
      <c r="ER41" s="68"/>
      <c r="ES41" s="68"/>
      <c r="ET41" s="68"/>
      <c r="EU41" s="68"/>
      <c r="EV41" s="68"/>
      <c r="EW41" s="68"/>
      <c r="EX41" s="68"/>
      <c r="JD41" s="477"/>
      <c r="JF41" s="477"/>
      <c r="JH41" s="477"/>
      <c r="JJ41" s="477"/>
      <c r="JL41" s="477"/>
      <c r="JN41" s="477"/>
      <c r="JO41" s="477"/>
      <c r="JQ41" s="477"/>
      <c r="JR41" s="477"/>
    </row>
    <row r="42" spans="1:278" s="101" customFormat="1" ht="15" customHeight="1">
      <c r="A42" s="87" t="s">
        <v>45</v>
      </c>
      <c r="B42" s="88"/>
      <c r="C42" s="89" t="s">
        <v>46</v>
      </c>
      <c r="D42" s="90" t="e">
        <v>#VALUE!</v>
      </c>
      <c r="E42" s="89">
        <v>0</v>
      </c>
      <c r="F42" s="91" t="e">
        <v>#DIV/0!</v>
      </c>
      <c r="G42" s="89" t="s">
        <v>46</v>
      </c>
      <c r="H42" s="90" t="e">
        <v>#VALUE!</v>
      </c>
      <c r="I42" s="92"/>
      <c r="J42" s="93" t="e">
        <v>#VALUE!</v>
      </c>
      <c r="K42" s="94" t="e">
        <v>#VALUE!</v>
      </c>
      <c r="L42" s="95"/>
      <c r="M42" s="96"/>
      <c r="N42" s="97" t="s">
        <v>46</v>
      </c>
      <c r="O42" s="98"/>
      <c r="P42" s="89" t="s">
        <v>45</v>
      </c>
      <c r="Q42" s="99" t="e">
        <v>#VALUE!</v>
      </c>
      <c r="R42" s="89" t="s">
        <v>45</v>
      </c>
      <c r="S42" s="99" t="e">
        <v>#VALUE!</v>
      </c>
      <c r="T42" s="89" t="s">
        <v>45</v>
      </c>
      <c r="U42" s="90" t="e">
        <v>#VALUE!</v>
      </c>
      <c r="V42" s="92"/>
      <c r="W42" s="160">
        <v>0</v>
      </c>
      <c r="X42" s="161">
        <v>0</v>
      </c>
      <c r="Y42" s="92"/>
      <c r="Z42" s="93" t="e">
        <v>#VALUE!</v>
      </c>
      <c r="AA42" s="94" t="e">
        <v>#VALUE!</v>
      </c>
      <c r="AG42" s="426"/>
      <c r="AO42" s="427" t="s">
        <v>45</v>
      </c>
      <c r="AQ42" s="96"/>
      <c r="AR42" s="428" t="s">
        <v>46</v>
      </c>
      <c r="AS42" s="431">
        <v>0</v>
      </c>
      <c r="AT42" s="431">
        <v>0</v>
      </c>
      <c r="AU42" s="431">
        <v>0</v>
      </c>
      <c r="AV42" s="431">
        <v>0</v>
      </c>
      <c r="AW42" s="431">
        <v>0</v>
      </c>
      <c r="AX42" s="431">
        <v>0</v>
      </c>
      <c r="AY42" s="431">
        <v>0</v>
      </c>
      <c r="AZ42" s="431">
        <v>0</v>
      </c>
      <c r="BA42" s="431">
        <v>0</v>
      </c>
      <c r="BB42" s="464">
        <v>0</v>
      </c>
      <c r="BC42" s="431">
        <v>0</v>
      </c>
      <c r="BD42" s="431">
        <v>0</v>
      </c>
      <c r="BE42" s="432"/>
      <c r="BF42" s="427" t="s">
        <v>45</v>
      </c>
      <c r="BG42" s="431">
        <v>0</v>
      </c>
      <c r="BH42" s="431">
        <v>0</v>
      </c>
      <c r="BI42" s="431">
        <v>0</v>
      </c>
      <c r="BJ42" s="431">
        <v>0</v>
      </c>
      <c r="BK42" s="431">
        <v>0</v>
      </c>
      <c r="BL42" s="431">
        <v>0</v>
      </c>
      <c r="BM42" s="431">
        <v>0</v>
      </c>
      <c r="BN42" s="431">
        <v>0</v>
      </c>
      <c r="BO42" s="431">
        <v>0</v>
      </c>
      <c r="BP42" s="431">
        <v>0</v>
      </c>
      <c r="BQ42" s="431">
        <v>0</v>
      </c>
      <c r="BR42" s="431">
        <v>0</v>
      </c>
      <c r="BS42" s="429"/>
      <c r="BT42" s="433"/>
      <c r="BU42" s="427" t="s">
        <v>45</v>
      </c>
      <c r="BV42" s="432"/>
      <c r="BW42" s="96"/>
      <c r="BX42" s="428" t="s">
        <v>46</v>
      </c>
      <c r="BY42" s="431">
        <v>0</v>
      </c>
      <c r="BZ42" s="431">
        <v>0</v>
      </c>
      <c r="CA42" s="431">
        <v>0</v>
      </c>
      <c r="CB42" s="431">
        <v>0</v>
      </c>
      <c r="CC42" s="431">
        <v>0</v>
      </c>
      <c r="CD42" s="431">
        <v>0</v>
      </c>
      <c r="CE42" s="431">
        <v>0</v>
      </c>
      <c r="CF42" s="431">
        <v>0</v>
      </c>
      <c r="CG42" s="431">
        <v>0</v>
      </c>
      <c r="CH42" s="431">
        <v>0</v>
      </c>
      <c r="CI42" s="431">
        <v>0</v>
      </c>
      <c r="CJ42" s="431">
        <v>0</v>
      </c>
      <c r="CK42" s="432"/>
      <c r="CL42" s="427" t="s">
        <v>45</v>
      </c>
      <c r="CM42" s="431">
        <v>0</v>
      </c>
      <c r="CN42" s="431">
        <v>0</v>
      </c>
      <c r="CO42" s="431">
        <v>0</v>
      </c>
      <c r="CP42" s="431">
        <v>0</v>
      </c>
      <c r="CQ42" s="431">
        <v>0</v>
      </c>
      <c r="CR42" s="431">
        <v>0</v>
      </c>
      <c r="CS42" s="431">
        <v>0</v>
      </c>
      <c r="CT42" s="431">
        <v>0</v>
      </c>
      <c r="CU42" s="431">
        <v>0</v>
      </c>
      <c r="CV42" s="431">
        <v>0</v>
      </c>
      <c r="CW42" s="431">
        <v>0</v>
      </c>
      <c r="CX42" s="431">
        <v>0</v>
      </c>
      <c r="CY42" s="429"/>
      <c r="CZ42" s="433"/>
      <c r="DA42" s="427" t="s">
        <v>45</v>
      </c>
      <c r="DB42" s="432"/>
      <c r="DC42" s="432"/>
      <c r="DD42" s="96"/>
      <c r="DF42" s="598" t="s">
        <v>46</v>
      </c>
      <c r="DH42" s="592">
        <v>0</v>
      </c>
      <c r="DI42" s="609">
        <v>0</v>
      </c>
      <c r="DJ42" s="431">
        <v>0</v>
      </c>
      <c r="DK42" s="431">
        <v>0</v>
      </c>
      <c r="DL42" s="431">
        <v>0</v>
      </c>
      <c r="DM42" s="431">
        <v>0</v>
      </c>
      <c r="DN42" s="431">
        <v>0</v>
      </c>
      <c r="DO42" s="431">
        <v>0</v>
      </c>
      <c r="DP42" s="431">
        <v>0</v>
      </c>
      <c r="DQ42" s="431">
        <v>0</v>
      </c>
      <c r="DR42" s="431">
        <v>0</v>
      </c>
      <c r="DS42" s="431">
        <v>0</v>
      </c>
      <c r="DT42" s="431">
        <v>0</v>
      </c>
      <c r="DU42" s="432"/>
      <c r="DV42" s="427" t="s">
        <v>45</v>
      </c>
      <c r="DW42" s="431">
        <v>0</v>
      </c>
      <c r="DX42" s="431">
        <v>0</v>
      </c>
      <c r="DY42" s="431">
        <v>0</v>
      </c>
      <c r="DZ42" s="431">
        <v>0</v>
      </c>
      <c r="EA42" s="431">
        <v>0</v>
      </c>
      <c r="EB42" s="431">
        <v>0</v>
      </c>
      <c r="EC42" s="431">
        <v>0</v>
      </c>
      <c r="ED42" s="431">
        <v>0</v>
      </c>
      <c r="EE42" s="431">
        <v>0</v>
      </c>
      <c r="EF42" s="431">
        <v>0</v>
      </c>
      <c r="EG42" s="431">
        <v>0</v>
      </c>
      <c r="EH42" s="465">
        <v>0</v>
      </c>
      <c r="EI42" s="429"/>
      <c r="EJ42" s="433"/>
      <c r="EK42" s="432"/>
      <c r="EL42" s="432"/>
      <c r="EM42" s="432"/>
      <c r="EN42" s="432"/>
      <c r="EO42" s="432"/>
      <c r="EP42" s="432"/>
      <c r="EQ42" s="432"/>
      <c r="ER42" s="432"/>
      <c r="ES42" s="432"/>
      <c r="ET42" s="432"/>
      <c r="EU42" s="432"/>
      <c r="EV42" s="432"/>
      <c r="EW42" s="432"/>
      <c r="EX42" s="432"/>
      <c r="JD42" s="592">
        <v>-0.79999999998835847</v>
      </c>
      <c r="JF42" s="592">
        <v>0</v>
      </c>
      <c r="JH42" s="592">
        <v>0</v>
      </c>
      <c r="JJ42" s="592">
        <v>0</v>
      </c>
      <c r="JL42" s="592">
        <v>0</v>
      </c>
      <c r="JN42" s="592">
        <v>0</v>
      </c>
      <c r="JO42" s="592"/>
      <c r="JQ42" s="592">
        <v>0</v>
      </c>
      <c r="JR42" s="592"/>
    </row>
    <row r="43" spans="1:278" s="7" customFormat="1" ht="5.0999999999999996" customHeight="1">
      <c r="A43" s="1"/>
      <c r="B43" s="6"/>
      <c r="C43" s="130"/>
      <c r="D43" s="131"/>
      <c r="E43" s="130"/>
      <c r="F43" s="131"/>
      <c r="G43" s="130"/>
      <c r="H43" s="131"/>
      <c r="I43" s="133"/>
      <c r="J43" s="134"/>
      <c r="K43" s="135"/>
      <c r="L43" s="136"/>
      <c r="M43" s="108"/>
      <c r="N43" s="162"/>
      <c r="O43" s="98"/>
      <c r="P43" s="130"/>
      <c r="Q43" s="132"/>
      <c r="R43" s="130"/>
      <c r="S43" s="131"/>
      <c r="T43" s="130"/>
      <c r="U43" s="131"/>
      <c r="V43" s="133"/>
      <c r="W43" s="138"/>
      <c r="X43" s="139"/>
      <c r="Y43" s="133"/>
      <c r="Z43" s="134"/>
      <c r="AA43" s="135"/>
      <c r="AG43" s="389"/>
      <c r="AO43" s="381"/>
      <c r="AQ43" s="108"/>
      <c r="AR43" s="482"/>
      <c r="AS43" s="483"/>
      <c r="AT43" s="483"/>
      <c r="AU43" s="483"/>
      <c r="AV43" s="483"/>
      <c r="AW43" s="483"/>
      <c r="AX43" s="483"/>
      <c r="AY43" s="483"/>
      <c r="AZ43" s="483"/>
      <c r="BA43" s="483"/>
      <c r="BB43" s="484"/>
      <c r="BC43" s="483"/>
      <c r="BD43" s="483"/>
      <c r="BE43" s="68"/>
      <c r="BF43" s="381"/>
      <c r="BG43" s="108"/>
      <c r="BH43" s="485"/>
      <c r="BI43" s="483"/>
      <c r="BJ43" s="483"/>
      <c r="BK43" s="483"/>
      <c r="BL43" s="483"/>
      <c r="BM43" s="483"/>
      <c r="BN43" s="483"/>
      <c r="BO43" s="483"/>
      <c r="BP43" s="483"/>
      <c r="BQ43" s="483"/>
      <c r="BR43" s="483"/>
      <c r="BS43" s="405"/>
      <c r="BT43" s="408"/>
      <c r="BU43" s="381"/>
      <c r="BV43" s="68"/>
      <c r="BW43" s="53"/>
      <c r="BX43" s="404"/>
      <c r="BY43" s="483"/>
      <c r="BZ43" s="483"/>
      <c r="CA43" s="483"/>
      <c r="CB43" s="483"/>
      <c r="CC43" s="483"/>
      <c r="CD43" s="483"/>
      <c r="CE43" s="483"/>
      <c r="CF43" s="483"/>
      <c r="CG43" s="483"/>
      <c r="CH43" s="483"/>
      <c r="CI43" s="483"/>
      <c r="CJ43" s="483"/>
      <c r="CK43" s="68"/>
      <c r="CL43" s="381"/>
      <c r="CM43" s="407"/>
      <c r="CN43" s="407"/>
      <c r="CO43" s="407"/>
      <c r="CP43" s="407"/>
      <c r="CQ43" s="407"/>
      <c r="CR43" s="407"/>
      <c r="CS43" s="407"/>
      <c r="CT43" s="407"/>
      <c r="CU43" s="407"/>
      <c r="CV43" s="407"/>
      <c r="CW43" s="407"/>
      <c r="CX43" s="407"/>
      <c r="CY43" s="405"/>
      <c r="CZ43" s="408"/>
      <c r="DA43" s="381"/>
      <c r="DB43" s="68"/>
      <c r="DC43" s="68"/>
      <c r="DD43" s="53"/>
      <c r="DF43" s="591"/>
      <c r="DH43" s="477"/>
      <c r="DI43" s="481"/>
      <c r="DJ43" s="407"/>
      <c r="DK43" s="407"/>
      <c r="DL43" s="407"/>
      <c r="DM43" s="407"/>
      <c r="DN43" s="407"/>
      <c r="DO43" s="407"/>
      <c r="DP43" s="407"/>
      <c r="DQ43" s="407"/>
      <c r="DR43" s="407"/>
      <c r="DS43" s="407"/>
      <c r="DT43" s="407"/>
      <c r="DU43" s="68"/>
      <c r="DV43" s="381"/>
      <c r="DW43" s="407"/>
      <c r="DX43" s="407"/>
      <c r="DY43" s="407"/>
      <c r="DZ43" s="407"/>
      <c r="EA43" s="407"/>
      <c r="EB43" s="407"/>
      <c r="EC43" s="407"/>
      <c r="ED43" s="407"/>
      <c r="EE43" s="407"/>
      <c r="EF43" s="407"/>
      <c r="EG43" s="407"/>
      <c r="EH43" s="467"/>
      <c r="EI43" s="405"/>
      <c r="EJ43" s="408"/>
      <c r="EK43" s="68"/>
      <c r="EL43" s="68"/>
      <c r="EM43" s="68"/>
      <c r="EN43" s="68"/>
      <c r="EO43" s="68"/>
      <c r="EP43" s="68"/>
      <c r="EQ43" s="68"/>
      <c r="ER43" s="68"/>
      <c r="ES43" s="68"/>
      <c r="ET43" s="68"/>
      <c r="EU43" s="68"/>
      <c r="EV43" s="68"/>
      <c r="EW43" s="68"/>
      <c r="EX43" s="68"/>
      <c r="JD43" s="477"/>
      <c r="JF43" s="477"/>
      <c r="JH43" s="477"/>
      <c r="JJ43" s="477"/>
      <c r="JL43" s="477"/>
      <c r="JN43" s="477"/>
      <c r="JO43" s="477"/>
      <c r="JQ43" s="477"/>
      <c r="JR43" s="477"/>
    </row>
    <row r="44" spans="1:278" s="101" customFormat="1" ht="15" customHeight="1">
      <c r="A44" s="87" t="s">
        <v>47</v>
      </c>
      <c r="B44" s="88"/>
      <c r="C44" s="89" t="e">
        <v>#VALUE!</v>
      </c>
      <c r="D44" s="90" t="e">
        <v>#VALUE!</v>
      </c>
      <c r="E44" s="89">
        <v>0</v>
      </c>
      <c r="F44" s="90" t="e">
        <v>#DIV/0!</v>
      </c>
      <c r="G44" s="89" t="e">
        <v>#VALUE!</v>
      </c>
      <c r="H44" s="90" t="e">
        <v>#VALUE!</v>
      </c>
      <c r="I44" s="92"/>
      <c r="J44" s="93" t="e">
        <v>#VALUE!</v>
      </c>
      <c r="K44" s="94" t="e">
        <v>#VALUE!</v>
      </c>
      <c r="L44" s="95"/>
      <c r="M44" s="96"/>
      <c r="N44" s="97" t="s">
        <v>48</v>
      </c>
      <c r="O44" s="98"/>
      <c r="P44" s="89" t="e">
        <v>#VALUE!</v>
      </c>
      <c r="Q44" s="99" t="e">
        <v>#VALUE!</v>
      </c>
      <c r="R44" s="89" t="e">
        <v>#VALUE!</v>
      </c>
      <c r="S44" s="90" t="e">
        <v>#VALUE!</v>
      </c>
      <c r="T44" s="89" t="e">
        <v>#VALUE!</v>
      </c>
      <c r="U44" s="90" t="e">
        <v>#VALUE!</v>
      </c>
      <c r="V44" s="92"/>
      <c r="W44" s="89">
        <v>-4256.589999999851</v>
      </c>
      <c r="X44" s="100">
        <v>-42867</v>
      </c>
      <c r="Y44" s="92"/>
      <c r="Z44" s="93" t="e">
        <v>#VALUE!</v>
      </c>
      <c r="AA44" s="94" t="e">
        <v>#VALUE!</v>
      </c>
      <c r="AG44" s="426"/>
      <c r="AO44" s="427" t="s">
        <v>47</v>
      </c>
      <c r="AQ44" s="96"/>
      <c r="AR44" s="428" t="s">
        <v>48</v>
      </c>
      <c r="AS44" s="431">
        <v>3577.6200000000099</v>
      </c>
      <c r="AT44" s="431">
        <v>-44373.790000000008</v>
      </c>
      <c r="AU44" s="431">
        <v>-12788.470000000001</v>
      </c>
      <c r="AV44" s="431">
        <v>-27853.219999999972</v>
      </c>
      <c r="AW44" s="431">
        <v>-18971.950000000012</v>
      </c>
      <c r="AX44" s="431">
        <v>1440.2099999999773</v>
      </c>
      <c r="AY44" s="431">
        <v>215.19000000000233</v>
      </c>
      <c r="AZ44" s="431">
        <v>4504.5400000000081</v>
      </c>
      <c r="BA44" s="431">
        <v>-355.15000000002328</v>
      </c>
      <c r="BB44" s="464">
        <v>0</v>
      </c>
      <c r="BC44" s="431">
        <v>0</v>
      </c>
      <c r="BD44" s="431">
        <v>0</v>
      </c>
      <c r="BE44" s="432"/>
      <c r="BF44" s="427" t="s">
        <v>47</v>
      </c>
      <c r="BG44" s="96">
        <v>3577.6200000000099</v>
      </c>
      <c r="BH44" s="486">
        <v>-40796.169999999984</v>
      </c>
      <c r="BI44" s="431">
        <v>-53584.639999999956</v>
      </c>
      <c r="BJ44" s="431">
        <v>-81437.859999999928</v>
      </c>
      <c r="BK44" s="431">
        <v>-100409.80999999988</v>
      </c>
      <c r="BL44" s="431">
        <v>-98969.600000000093</v>
      </c>
      <c r="BM44" s="431">
        <v>-98754.409999999916</v>
      </c>
      <c r="BN44" s="431">
        <v>-94249.87</v>
      </c>
      <c r="BO44" s="431">
        <v>-94605.019999999902</v>
      </c>
      <c r="BP44" s="431">
        <v>-94605.019999999902</v>
      </c>
      <c r="BQ44" s="431">
        <v>-94605.019999999902</v>
      </c>
      <c r="BR44" s="431">
        <v>-94605.019999999902</v>
      </c>
      <c r="BS44" s="429"/>
      <c r="BT44" s="433"/>
      <c r="BU44" s="427" t="s">
        <v>47</v>
      </c>
      <c r="BV44" s="432"/>
      <c r="BW44" s="96"/>
      <c r="BX44" s="428" t="s">
        <v>48</v>
      </c>
      <c r="BY44" s="431">
        <v>3577.6200000000099</v>
      </c>
      <c r="BZ44" s="431">
        <v>-44373.790000000008</v>
      </c>
      <c r="CA44" s="431">
        <v>-12788.470000000001</v>
      </c>
      <c r="CB44" s="431">
        <v>-27853.219999999972</v>
      </c>
      <c r="CC44" s="431">
        <v>-18971.950000000012</v>
      </c>
      <c r="CD44" s="431">
        <v>1440.2099999999773</v>
      </c>
      <c r="CE44" s="431">
        <v>215.19000000000233</v>
      </c>
      <c r="CF44" s="431">
        <v>4504.5400000000081</v>
      </c>
      <c r="CG44" s="431">
        <v>-355.15000000002328</v>
      </c>
      <c r="CH44" s="431">
        <v>-3885</v>
      </c>
      <c r="CI44" s="431">
        <v>-3885</v>
      </c>
      <c r="CJ44" s="431">
        <v>-3885</v>
      </c>
      <c r="CK44" s="432"/>
      <c r="CL44" s="427" t="s">
        <v>47</v>
      </c>
      <c r="CM44" s="431">
        <v>3577.6200000000099</v>
      </c>
      <c r="CN44" s="431">
        <v>-40796.169999999984</v>
      </c>
      <c r="CO44" s="431">
        <v>-53584.639999999956</v>
      </c>
      <c r="CP44" s="431">
        <v>-81437.859999999928</v>
      </c>
      <c r="CQ44" s="431">
        <v>-100409.80999999988</v>
      </c>
      <c r="CR44" s="431">
        <v>-98969.600000000093</v>
      </c>
      <c r="CS44" s="431">
        <v>-98754.409999999916</v>
      </c>
      <c r="CT44" s="431">
        <v>-94249.87</v>
      </c>
      <c r="CU44" s="431">
        <v>-94605.019999999902</v>
      </c>
      <c r="CV44" s="431">
        <v>-98490.019999999902</v>
      </c>
      <c r="CW44" s="431">
        <v>-102375.0199999999</v>
      </c>
      <c r="CX44" s="431">
        <v>-106260.0199999999</v>
      </c>
      <c r="CY44" s="429"/>
      <c r="CZ44" s="433"/>
      <c r="DA44" s="427" t="s">
        <v>47</v>
      </c>
      <c r="DB44" s="432"/>
      <c r="DC44" s="432"/>
      <c r="DD44" s="96"/>
      <c r="DF44" s="598" t="s">
        <v>48</v>
      </c>
      <c r="DH44" s="100">
        <v>554.96920333732851</v>
      </c>
      <c r="DI44" s="609">
        <v>1231335</v>
      </c>
      <c r="DJ44" s="431">
        <v>1231335</v>
      </c>
      <c r="DK44" s="431">
        <v>1231335</v>
      </c>
      <c r="DL44" s="431">
        <v>1231335</v>
      </c>
      <c r="DM44" s="431">
        <v>1231335</v>
      </c>
      <c r="DN44" s="431">
        <v>1231335</v>
      </c>
      <c r="DO44" s="431">
        <v>1231335</v>
      </c>
      <c r="DP44" s="431">
        <v>1231335</v>
      </c>
      <c r="DQ44" s="431">
        <v>1231335</v>
      </c>
      <c r="DR44" s="431">
        <v>1231335</v>
      </c>
      <c r="DS44" s="431">
        <v>1231335</v>
      </c>
      <c r="DT44" s="431">
        <v>1231335</v>
      </c>
      <c r="DU44" s="432"/>
      <c r="DV44" s="427" t="s">
        <v>47</v>
      </c>
      <c r="DW44" s="431">
        <v>1231335</v>
      </c>
      <c r="DX44" s="431">
        <v>2462670</v>
      </c>
      <c r="DY44" s="431">
        <v>3694005</v>
      </c>
      <c r="DZ44" s="431">
        <v>4925340</v>
      </c>
      <c r="EA44" s="431">
        <v>6156675</v>
      </c>
      <c r="EB44" s="431">
        <v>7388010</v>
      </c>
      <c r="EC44" s="431">
        <v>8619345</v>
      </c>
      <c r="ED44" s="431">
        <v>9850680</v>
      </c>
      <c r="EE44" s="431">
        <v>11082015</v>
      </c>
      <c r="EF44" s="431">
        <v>12313350</v>
      </c>
      <c r="EG44" s="431">
        <v>13544685</v>
      </c>
      <c r="EH44" s="465">
        <v>14776020</v>
      </c>
      <c r="EI44" s="429"/>
      <c r="EJ44" s="433"/>
      <c r="EK44" s="432"/>
      <c r="EL44" s="432"/>
      <c r="EM44" s="432"/>
      <c r="EN44" s="432"/>
      <c r="EO44" s="432"/>
      <c r="EP44" s="432"/>
      <c r="EQ44" s="432"/>
      <c r="ER44" s="432"/>
      <c r="ES44" s="432"/>
      <c r="ET44" s="432"/>
      <c r="EU44" s="432"/>
      <c r="EV44" s="432"/>
      <c r="EW44" s="432"/>
      <c r="EX44" s="432"/>
      <c r="JD44" s="100">
        <v>-27013.498552143399</v>
      </c>
      <c r="JF44" s="599">
        <v>-106845.08700000003</v>
      </c>
      <c r="JH44" s="599">
        <v>63020.642999999924</v>
      </c>
      <c r="JJ44" s="599">
        <v>-4256.5900000000838</v>
      </c>
      <c r="JL44" s="599">
        <v>-46874</v>
      </c>
      <c r="JN44" s="599">
        <f>+DH44-JD44</f>
        <v>27568.467755480728</v>
      </c>
      <c r="JO44" s="593"/>
      <c r="JQ44" s="599">
        <f t="shared" ref="JQ44" si="16">+DH44-JF44</f>
        <v>107400.05620333736</v>
      </c>
      <c r="JR44" s="612"/>
    </row>
    <row r="45" spans="1:278" s="7" customFormat="1" ht="5.0999999999999996" customHeight="1">
      <c r="A45" s="1"/>
      <c r="B45" s="6"/>
      <c r="C45" s="108"/>
      <c r="D45" s="109"/>
      <c r="E45" s="108"/>
      <c r="F45" s="109"/>
      <c r="G45" s="108"/>
      <c r="H45" s="109"/>
      <c r="I45" s="8"/>
      <c r="J45" s="108"/>
      <c r="K45" s="109"/>
      <c r="L45" s="8"/>
      <c r="M45" s="108"/>
      <c r="N45" s="109"/>
      <c r="O45" s="8"/>
      <c r="P45" s="102"/>
      <c r="Q45" s="24"/>
      <c r="R45" s="102"/>
      <c r="S45" s="163"/>
      <c r="T45" s="102"/>
      <c r="U45" s="109"/>
      <c r="V45" s="8"/>
      <c r="W45" s="164"/>
      <c r="X45" s="163"/>
      <c r="Y45" s="8"/>
      <c r="Z45" s="108"/>
      <c r="AA45" s="109"/>
      <c r="AG45" s="389"/>
      <c r="AO45" s="381">
        <v>0</v>
      </c>
      <c r="AQ45" s="108"/>
      <c r="AR45" s="19"/>
      <c r="AS45" s="487"/>
      <c r="AT45" s="487"/>
      <c r="AU45" s="487"/>
      <c r="AV45" s="487"/>
      <c r="AW45" s="487"/>
      <c r="AX45" s="487"/>
      <c r="AY45" s="487"/>
      <c r="AZ45" s="487"/>
      <c r="BA45" s="487"/>
      <c r="BB45" s="488"/>
      <c r="BC45" s="487"/>
      <c r="BD45" s="487"/>
      <c r="BF45" s="381">
        <v>0</v>
      </c>
      <c r="BG45" s="108"/>
      <c r="BH45" s="487"/>
      <c r="BI45" s="487"/>
      <c r="BJ45" s="487"/>
      <c r="BK45" s="487"/>
      <c r="BL45" s="487"/>
      <c r="BM45" s="487"/>
      <c r="BN45" s="487"/>
      <c r="BO45" s="487"/>
      <c r="BP45" s="487"/>
      <c r="BQ45" s="487"/>
      <c r="BR45" s="487"/>
      <c r="BS45" s="53"/>
      <c r="BU45" s="381">
        <v>0</v>
      </c>
      <c r="BW45" s="108"/>
      <c r="BX45" s="19"/>
      <c r="BY45" s="487"/>
      <c r="BZ45" s="487"/>
      <c r="CA45" s="487"/>
      <c r="CB45" s="487"/>
      <c r="CC45" s="487"/>
      <c r="CD45" s="487"/>
      <c r="CE45" s="487"/>
      <c r="CF45" s="487"/>
      <c r="CG45" s="487"/>
      <c r="CH45" s="487"/>
      <c r="CI45" s="487"/>
      <c r="CJ45" s="487"/>
      <c r="CL45" s="381">
        <v>0</v>
      </c>
      <c r="CM45" s="108"/>
      <c r="CN45" s="108"/>
      <c r="CO45" s="487"/>
      <c r="CP45" s="487"/>
      <c r="CQ45" s="487"/>
      <c r="CR45" s="487"/>
      <c r="CS45" s="487"/>
      <c r="CT45" s="487"/>
      <c r="CU45" s="487"/>
      <c r="CV45" s="487"/>
      <c r="CW45" s="487"/>
      <c r="CX45" s="487"/>
      <c r="CY45" s="53"/>
      <c r="DA45" s="381">
        <v>0</v>
      </c>
      <c r="DD45" s="108"/>
      <c r="DE45" s="19"/>
      <c r="DF45" s="109"/>
      <c r="DH45" s="487"/>
      <c r="DI45" s="109"/>
      <c r="DJ45" s="487"/>
      <c r="DK45" s="487"/>
      <c r="DL45" s="487"/>
      <c r="DM45" s="487"/>
      <c r="DN45" s="487"/>
      <c r="DO45" s="487"/>
      <c r="DP45" s="487"/>
      <c r="DQ45" s="487"/>
      <c r="DR45" s="487"/>
      <c r="DS45" s="487"/>
      <c r="DT45" s="487"/>
      <c r="DV45" s="381">
        <v>0</v>
      </c>
      <c r="DW45" s="108"/>
      <c r="DX45" s="487"/>
      <c r="DY45" s="487"/>
      <c r="DZ45" s="487"/>
      <c r="EA45" s="487"/>
      <c r="EB45" s="487"/>
      <c r="EC45" s="487"/>
      <c r="ED45" s="487"/>
      <c r="EE45" s="487"/>
      <c r="EF45" s="487"/>
      <c r="EG45" s="487"/>
      <c r="EH45" s="489"/>
      <c r="EI45" s="53"/>
      <c r="JD45" s="487"/>
      <c r="JF45" s="487"/>
      <c r="JH45" s="487"/>
      <c r="JJ45" s="487"/>
      <c r="JL45" s="487"/>
      <c r="JN45" s="487"/>
      <c r="JO45" s="487"/>
      <c r="JQ45" s="487"/>
      <c r="JR45" s="487"/>
    </row>
    <row r="46" spans="1:278" s="7" customFormat="1">
      <c r="A46" s="1"/>
      <c r="B46" s="6"/>
      <c r="C46" s="31"/>
      <c r="E46" s="31"/>
      <c r="G46" s="31"/>
      <c r="I46" s="8"/>
      <c r="L46" s="8"/>
      <c r="N46" s="32"/>
      <c r="O46" s="33"/>
      <c r="P46" s="31"/>
      <c r="Q46" s="34"/>
      <c r="R46" s="31"/>
      <c r="S46" s="34"/>
      <c r="T46" s="31"/>
      <c r="V46" s="8"/>
      <c r="W46" s="5"/>
      <c r="X46" s="5"/>
      <c r="Y46" s="8"/>
      <c r="AG46" s="389"/>
      <c r="AO46" s="381">
        <v>0</v>
      </c>
      <c r="AR46" s="32"/>
      <c r="AS46" s="31"/>
      <c r="AT46" s="31"/>
      <c r="AU46" s="31"/>
      <c r="AV46" s="31"/>
      <c r="AW46" s="31"/>
      <c r="AX46" s="31"/>
      <c r="AY46" s="31"/>
      <c r="AZ46" s="31"/>
      <c r="BA46" s="31"/>
      <c r="BB46" s="490"/>
      <c r="BC46" s="394"/>
      <c r="BD46" s="31"/>
      <c r="BF46" s="381">
        <v>0</v>
      </c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U46" s="381">
        <v>0</v>
      </c>
      <c r="BX46" s="32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L46" s="381">
        <v>0</v>
      </c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DA46" s="381">
        <v>0</v>
      </c>
      <c r="DF46" s="32"/>
      <c r="DH46" s="32"/>
      <c r="DI46" s="582">
        <v>-12.6</v>
      </c>
      <c r="DJ46" s="582">
        <v>-12.6</v>
      </c>
      <c r="DK46" s="582">
        <v>-12.6</v>
      </c>
      <c r="DL46" s="582">
        <v>-12.6</v>
      </c>
      <c r="DM46" s="582">
        <v>-12.6</v>
      </c>
      <c r="DN46" s="582">
        <v>-12.6</v>
      </c>
      <c r="DO46" s="582">
        <v>-12.6</v>
      </c>
      <c r="DP46" s="582">
        <v>-12.6</v>
      </c>
      <c r="DQ46" s="582">
        <v>-12.6</v>
      </c>
      <c r="DR46" s="582">
        <v>-12.6</v>
      </c>
      <c r="DS46" s="582">
        <v>-12.6</v>
      </c>
      <c r="DT46" s="582">
        <v>-12.6</v>
      </c>
      <c r="DV46" s="381">
        <v>0</v>
      </c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94"/>
      <c r="JD46" s="32"/>
      <c r="JF46" s="32"/>
      <c r="JH46" s="32"/>
      <c r="JJ46" s="32"/>
      <c r="JL46" s="32"/>
      <c r="JN46" s="32"/>
      <c r="JO46" s="32"/>
      <c r="JQ46" s="32"/>
      <c r="JR46" s="32"/>
    </row>
    <row r="47" spans="1:278" s="7" customFormat="1">
      <c r="A47" s="1"/>
      <c r="B47" s="6"/>
      <c r="C47" s="32" t="s">
        <v>49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165"/>
      <c r="X47" s="165"/>
      <c r="Y47" s="32"/>
      <c r="Z47" s="32"/>
      <c r="AA47" s="32"/>
      <c r="AO47" s="381">
        <v>0</v>
      </c>
      <c r="AS47" s="68"/>
      <c r="AW47" s="670"/>
      <c r="AZ47" s="670"/>
      <c r="BA47" s="670"/>
      <c r="BB47" s="491"/>
      <c r="BC47" s="388"/>
      <c r="BF47" s="381">
        <v>0</v>
      </c>
      <c r="BU47" s="381">
        <v>0</v>
      </c>
      <c r="CC47" s="670"/>
      <c r="CH47" s="670"/>
      <c r="CI47" s="670"/>
      <c r="CL47" s="381">
        <v>0</v>
      </c>
      <c r="DA47" s="381">
        <v>0</v>
      </c>
      <c r="DI47" s="68">
        <v>14776020</v>
      </c>
      <c r="DV47" s="381">
        <v>0</v>
      </c>
      <c r="EH47" s="388"/>
    </row>
    <row r="48" spans="1:278" s="7" customFormat="1">
      <c r="A48" s="1"/>
      <c r="B48" s="6"/>
      <c r="I48" s="8"/>
      <c r="L48" s="8"/>
      <c r="O48" s="8"/>
      <c r="U48" s="166"/>
      <c r="V48" s="167"/>
      <c r="W48" s="5"/>
      <c r="X48" s="5"/>
      <c r="Y48" s="167"/>
      <c r="AO48" s="381">
        <v>0</v>
      </c>
      <c r="AV48" s="492"/>
      <c r="BB48" s="491"/>
      <c r="BC48" s="388"/>
      <c r="BF48" s="381">
        <v>0</v>
      </c>
      <c r="BU48" s="381">
        <v>0</v>
      </c>
      <c r="CL48" s="381">
        <v>0</v>
      </c>
      <c r="DA48" s="381">
        <v>0</v>
      </c>
      <c r="DV48" s="381">
        <v>0</v>
      </c>
      <c r="EH48" s="388"/>
    </row>
    <row r="49" spans="1:278" s="7" customFormat="1">
      <c r="A49" s="1"/>
      <c r="B49" s="6"/>
      <c r="C49" s="808"/>
      <c r="D49" s="809"/>
      <c r="E49" s="809"/>
      <c r="F49" s="809"/>
      <c r="G49" s="809"/>
      <c r="H49" s="809"/>
      <c r="I49" s="35"/>
      <c r="J49" s="809" t="s">
        <v>4</v>
      </c>
      <c r="K49" s="809"/>
      <c r="L49" s="35"/>
      <c r="M49" s="810" t="s">
        <v>50</v>
      </c>
      <c r="N49" s="811"/>
      <c r="O49" s="36"/>
      <c r="P49" s="809" t="s">
        <v>6</v>
      </c>
      <c r="Q49" s="809"/>
      <c r="R49" s="809"/>
      <c r="S49" s="809"/>
      <c r="T49" s="809"/>
      <c r="U49" s="809"/>
      <c r="V49" s="35"/>
      <c r="W49" s="37"/>
      <c r="X49" s="37"/>
      <c r="Y49" s="35"/>
      <c r="Z49" s="809" t="s">
        <v>4</v>
      </c>
      <c r="AA49" s="814"/>
      <c r="AO49" s="381">
        <v>0</v>
      </c>
      <c r="AQ49" s="801" t="s">
        <v>50</v>
      </c>
      <c r="AR49" s="803"/>
      <c r="AS49" s="395"/>
      <c r="AT49" s="380"/>
      <c r="AU49" s="380"/>
      <c r="AV49" s="380"/>
      <c r="AW49" s="380"/>
      <c r="AX49" s="380"/>
      <c r="AY49" s="380"/>
      <c r="AZ49" s="380"/>
      <c r="BA49" s="380"/>
      <c r="BB49" s="493"/>
      <c r="BC49" s="494"/>
      <c r="BD49" s="380"/>
      <c r="BF49" s="381">
        <v>0</v>
      </c>
      <c r="BG49" s="380"/>
      <c r="BH49" s="380"/>
      <c r="BI49" s="380"/>
      <c r="BJ49" s="380"/>
      <c r="BK49" s="380"/>
      <c r="BL49" s="380"/>
      <c r="BM49" s="380"/>
      <c r="BN49" s="380"/>
      <c r="BO49" s="380"/>
      <c r="BP49" s="380"/>
      <c r="BQ49" s="380"/>
      <c r="BR49" s="380"/>
      <c r="BU49" s="381">
        <v>0</v>
      </c>
      <c r="BW49" s="801" t="s">
        <v>50</v>
      </c>
      <c r="BX49" s="803"/>
      <c r="BY49" s="395"/>
      <c r="BZ49" s="380"/>
      <c r="CA49" s="380"/>
      <c r="CB49" s="380"/>
      <c r="CC49" s="380"/>
      <c r="CD49" s="380"/>
      <c r="CE49" s="380"/>
      <c r="CF49" s="380"/>
      <c r="CG49" s="380"/>
      <c r="CH49" s="380"/>
      <c r="CI49" s="380"/>
      <c r="CJ49" s="380"/>
      <c r="CL49" s="381">
        <v>0</v>
      </c>
      <c r="CM49" s="380"/>
      <c r="CN49" s="380"/>
      <c r="CO49" s="380"/>
      <c r="CP49" s="380"/>
      <c r="CQ49" s="380"/>
      <c r="CR49" s="380"/>
      <c r="CS49" s="380"/>
      <c r="CT49" s="380"/>
      <c r="CU49" s="380"/>
      <c r="CV49" s="380"/>
      <c r="CW49" s="380"/>
      <c r="CX49" s="380"/>
      <c r="DA49" s="381">
        <v>0</v>
      </c>
      <c r="DD49" s="801" t="s">
        <v>50</v>
      </c>
      <c r="DE49" s="802"/>
      <c r="DF49" s="803"/>
      <c r="DH49" s="586"/>
      <c r="DI49" s="380"/>
      <c r="DJ49" s="380"/>
      <c r="DK49" s="380"/>
      <c r="DL49" s="380"/>
      <c r="DM49" s="380"/>
      <c r="DN49" s="380"/>
      <c r="DO49" s="380"/>
      <c r="DP49" s="380"/>
      <c r="DQ49" s="380"/>
      <c r="DR49" s="380"/>
      <c r="DS49" s="380"/>
      <c r="DT49" s="380"/>
      <c r="DV49" s="381">
        <v>0</v>
      </c>
      <c r="DW49" s="380"/>
      <c r="DX49" s="380"/>
      <c r="DY49" s="380"/>
      <c r="DZ49" s="380"/>
      <c r="EA49" s="380"/>
      <c r="EB49" s="380"/>
      <c r="EC49" s="380"/>
      <c r="ED49" s="380"/>
      <c r="EE49" s="380"/>
      <c r="EF49" s="380"/>
      <c r="EG49" s="380"/>
      <c r="EH49" s="397"/>
      <c r="JD49" s="586"/>
      <c r="JF49" s="586"/>
      <c r="JH49" s="586"/>
      <c r="JJ49" s="586"/>
      <c r="JL49" s="586"/>
      <c r="JN49" s="586" t="s">
        <v>264</v>
      </c>
      <c r="JO49" s="586"/>
      <c r="JQ49" s="586" t="s">
        <v>264</v>
      </c>
      <c r="JR49" s="586"/>
    </row>
    <row r="50" spans="1:278" s="7" customFormat="1" ht="23.25" customHeight="1">
      <c r="A50" s="1"/>
      <c r="B50" s="6"/>
      <c r="C50" s="38" t="s">
        <v>7</v>
      </c>
      <c r="D50" s="39" t="s">
        <v>8</v>
      </c>
      <c r="E50" s="38" t="s">
        <v>9</v>
      </c>
      <c r="F50" s="39" t="s">
        <v>8</v>
      </c>
      <c r="G50" s="38" t="s">
        <v>10</v>
      </c>
      <c r="H50" s="39" t="s">
        <v>8</v>
      </c>
      <c r="I50" s="40"/>
      <c r="J50" s="41" t="s">
        <v>11</v>
      </c>
      <c r="K50" s="42" t="s">
        <v>12</v>
      </c>
      <c r="L50" s="35"/>
      <c r="M50" s="812"/>
      <c r="N50" s="813"/>
      <c r="O50" s="36"/>
      <c r="P50" s="38" t="s">
        <v>7</v>
      </c>
      <c r="Q50" s="39" t="s">
        <v>8</v>
      </c>
      <c r="R50" s="38">
        <v>2022</v>
      </c>
      <c r="S50" s="39" t="s">
        <v>8</v>
      </c>
      <c r="T50" s="38">
        <v>2021</v>
      </c>
      <c r="U50" s="39" t="s">
        <v>8</v>
      </c>
      <c r="V50" s="40"/>
      <c r="W50" s="43">
        <v>2019</v>
      </c>
      <c r="X50" s="44">
        <v>2018</v>
      </c>
      <c r="Y50" s="40"/>
      <c r="Z50" s="41" t="s">
        <v>11</v>
      </c>
      <c r="AA50" s="42" t="s">
        <v>12</v>
      </c>
      <c r="AO50" s="381">
        <v>0</v>
      </c>
      <c r="AQ50" s="804"/>
      <c r="AR50" s="806"/>
      <c r="AS50" s="398">
        <v>80721</v>
      </c>
      <c r="AT50" s="398">
        <v>80752</v>
      </c>
      <c r="AU50" s="398">
        <v>80780</v>
      </c>
      <c r="AV50" s="398">
        <v>80811</v>
      </c>
      <c r="AW50" s="398">
        <v>80841</v>
      </c>
      <c r="AX50" s="398">
        <v>80872</v>
      </c>
      <c r="AY50" s="398">
        <v>80902</v>
      </c>
      <c r="AZ50" s="398">
        <v>80933</v>
      </c>
      <c r="BA50" s="398">
        <v>80964</v>
      </c>
      <c r="BB50" s="398">
        <v>80994</v>
      </c>
      <c r="BC50" s="398">
        <v>81025</v>
      </c>
      <c r="BD50" s="399">
        <v>81055</v>
      </c>
      <c r="BF50" s="381">
        <v>0</v>
      </c>
      <c r="BG50" s="398">
        <v>80721</v>
      </c>
      <c r="BH50" s="398">
        <v>80752</v>
      </c>
      <c r="BI50" s="398">
        <v>80780</v>
      </c>
      <c r="BJ50" s="398">
        <v>80811</v>
      </c>
      <c r="BK50" s="398">
        <v>80841</v>
      </c>
      <c r="BL50" s="398">
        <v>80872</v>
      </c>
      <c r="BM50" s="398">
        <v>80902</v>
      </c>
      <c r="BN50" s="398">
        <v>80933</v>
      </c>
      <c r="BO50" s="398">
        <v>80964</v>
      </c>
      <c r="BP50" s="398">
        <v>80994</v>
      </c>
      <c r="BQ50" s="398">
        <v>81025</v>
      </c>
      <c r="BR50" s="398">
        <v>81055</v>
      </c>
      <c r="BU50" s="381">
        <v>0</v>
      </c>
      <c r="BW50" s="804"/>
      <c r="BX50" s="806"/>
      <c r="BY50" s="398">
        <v>44197</v>
      </c>
      <c r="BZ50" s="398">
        <v>44228</v>
      </c>
      <c r="CA50" s="398">
        <v>44256</v>
      </c>
      <c r="CB50" s="398">
        <v>44287</v>
      </c>
      <c r="CC50" s="398">
        <v>44317</v>
      </c>
      <c r="CD50" s="398">
        <v>44348</v>
      </c>
      <c r="CE50" s="398">
        <v>44378</v>
      </c>
      <c r="CF50" s="398">
        <v>44409</v>
      </c>
      <c r="CG50" s="398">
        <v>44440</v>
      </c>
      <c r="CH50" s="398">
        <v>44470</v>
      </c>
      <c r="CI50" s="398">
        <v>44501</v>
      </c>
      <c r="CJ50" s="399">
        <v>44531</v>
      </c>
      <c r="CL50" s="381">
        <v>0</v>
      </c>
      <c r="CM50" s="398">
        <v>44197</v>
      </c>
      <c r="CN50" s="398">
        <v>44228</v>
      </c>
      <c r="CO50" s="398">
        <v>44256</v>
      </c>
      <c r="CP50" s="398">
        <v>44287</v>
      </c>
      <c r="CQ50" s="398">
        <v>44317</v>
      </c>
      <c r="CR50" s="398">
        <v>44348</v>
      </c>
      <c r="CS50" s="398">
        <v>44378</v>
      </c>
      <c r="CT50" s="398">
        <v>44409</v>
      </c>
      <c r="CU50" s="398">
        <v>44440</v>
      </c>
      <c r="CV50" s="398">
        <v>44470</v>
      </c>
      <c r="CW50" s="398">
        <v>44501</v>
      </c>
      <c r="CX50" s="399">
        <v>44531</v>
      </c>
      <c r="DA50" s="381">
        <v>0</v>
      </c>
      <c r="DD50" s="804"/>
      <c r="DE50" s="805"/>
      <c r="DF50" s="806"/>
      <c r="DH50" s="588">
        <v>2023</v>
      </c>
      <c r="DI50" s="589">
        <v>44562</v>
      </c>
      <c r="DJ50" s="398">
        <v>44593</v>
      </c>
      <c r="DK50" s="398">
        <v>44621</v>
      </c>
      <c r="DL50" s="398">
        <v>44652</v>
      </c>
      <c r="DM50" s="398">
        <v>44682</v>
      </c>
      <c r="DN50" s="398">
        <v>44713</v>
      </c>
      <c r="DO50" s="398">
        <v>44743</v>
      </c>
      <c r="DP50" s="398">
        <v>44774</v>
      </c>
      <c r="DQ50" s="398">
        <v>44805</v>
      </c>
      <c r="DR50" s="398">
        <v>44835</v>
      </c>
      <c r="DS50" s="398">
        <v>44866</v>
      </c>
      <c r="DT50" s="399">
        <v>44896</v>
      </c>
      <c r="DV50" s="381">
        <v>0</v>
      </c>
      <c r="DW50" s="398">
        <v>44562</v>
      </c>
      <c r="DX50" s="398">
        <v>44593</v>
      </c>
      <c r="DY50" s="398">
        <v>44621</v>
      </c>
      <c r="DZ50" s="398">
        <v>44652</v>
      </c>
      <c r="EA50" s="398">
        <v>44682</v>
      </c>
      <c r="EB50" s="398">
        <v>44713</v>
      </c>
      <c r="EC50" s="398">
        <v>44743</v>
      </c>
      <c r="ED50" s="398">
        <v>44774</v>
      </c>
      <c r="EE50" s="398">
        <v>44805</v>
      </c>
      <c r="EF50" s="398">
        <v>44835</v>
      </c>
      <c r="EG50" s="398">
        <v>44866</v>
      </c>
      <c r="EH50" s="398">
        <v>44896</v>
      </c>
      <c r="JD50" s="723" t="str">
        <f>+JD10</f>
        <v>Forecast - 2022</v>
      </c>
      <c r="JF50" s="588">
        <v>2021</v>
      </c>
      <c r="JH50" s="588">
        <v>2020</v>
      </c>
      <c r="JJ50" s="588">
        <v>2019</v>
      </c>
      <c r="JL50" s="588">
        <v>2018</v>
      </c>
      <c r="JN50" s="588" t="s">
        <v>289</v>
      </c>
      <c r="JO50" s="588" t="s">
        <v>8</v>
      </c>
      <c r="JQ50" s="588" t="s">
        <v>290</v>
      </c>
      <c r="JR50" s="588" t="s">
        <v>8</v>
      </c>
    </row>
    <row r="51" spans="1:278" s="7" customFormat="1" ht="5.0999999999999996" customHeight="1">
      <c r="A51" s="1"/>
      <c r="B51" s="6"/>
      <c r="C51" s="45"/>
      <c r="D51" s="52"/>
      <c r="E51" s="47"/>
      <c r="F51" s="48"/>
      <c r="G51" s="47"/>
      <c r="H51" s="48"/>
      <c r="I51" s="8"/>
      <c r="J51" s="47"/>
      <c r="K51" s="48"/>
      <c r="L51" s="8"/>
      <c r="M51" s="47"/>
      <c r="N51" s="48"/>
      <c r="O51" s="8"/>
      <c r="P51" s="45"/>
      <c r="Q51" s="52"/>
      <c r="R51" s="47"/>
      <c r="S51" s="48"/>
      <c r="T51" s="53"/>
      <c r="U51" s="54"/>
      <c r="V51" s="8"/>
      <c r="W51" s="168"/>
      <c r="X51" s="169"/>
      <c r="Y51" s="8"/>
      <c r="Z51" s="47"/>
      <c r="AA51" s="48"/>
      <c r="AO51" s="381">
        <v>0</v>
      </c>
      <c r="AQ51" s="47"/>
      <c r="AR51" s="48"/>
      <c r="AS51" s="52"/>
      <c r="AT51" s="47"/>
      <c r="AU51" s="495"/>
      <c r="AV51" s="401"/>
      <c r="AW51" s="400"/>
      <c r="AX51" s="401"/>
      <c r="AY51" s="401"/>
      <c r="AZ51" s="401"/>
      <c r="BA51" s="400"/>
      <c r="BB51" s="496"/>
      <c r="BC51" s="52"/>
      <c r="BD51" s="401"/>
      <c r="BF51" s="381">
        <v>0</v>
      </c>
      <c r="BG51" s="400"/>
      <c r="BH51" s="47"/>
      <c r="BI51" s="400"/>
      <c r="BJ51" s="401"/>
      <c r="BK51" s="400"/>
      <c r="BL51" s="401"/>
      <c r="BM51" s="401"/>
      <c r="BN51" s="401"/>
      <c r="BO51" s="400"/>
      <c r="BP51" s="401"/>
      <c r="BQ51" s="52"/>
      <c r="BR51" s="401"/>
      <c r="BU51" s="381">
        <v>0</v>
      </c>
      <c r="BW51" s="47"/>
      <c r="BX51" s="48"/>
      <c r="BY51" s="52"/>
      <c r="BZ51" s="47"/>
      <c r="CA51" s="400"/>
      <c r="CB51" s="401"/>
      <c r="CC51" s="400"/>
      <c r="CD51" s="401"/>
      <c r="CE51" s="401"/>
      <c r="CF51" s="401"/>
      <c r="CG51" s="400"/>
      <c r="CH51" s="401"/>
      <c r="CI51" s="52"/>
      <c r="CJ51" s="401"/>
      <c r="CL51" s="381">
        <v>0</v>
      </c>
      <c r="CM51" s="400"/>
      <c r="CN51" s="47"/>
      <c r="CO51" s="52"/>
      <c r="CP51" s="47"/>
      <c r="CQ51" s="52"/>
      <c r="CR51" s="47"/>
      <c r="CS51" s="52"/>
      <c r="CT51" s="47"/>
      <c r="CU51" s="52"/>
      <c r="CV51" s="47"/>
      <c r="CW51" s="52"/>
      <c r="CX51" s="401"/>
      <c r="DA51" s="381">
        <v>0</v>
      </c>
      <c r="DD51" s="47"/>
      <c r="DE51" s="590"/>
      <c r="DF51" s="48"/>
      <c r="DH51" s="401"/>
      <c r="DI51" s="52"/>
      <c r="DJ51" s="47"/>
      <c r="DK51" s="400"/>
      <c r="DL51" s="401"/>
      <c r="DM51" s="400"/>
      <c r="DN51" s="401"/>
      <c r="DO51" s="401"/>
      <c r="DP51" s="401"/>
      <c r="DQ51" s="400"/>
      <c r="DR51" s="401"/>
      <c r="DS51" s="52"/>
      <c r="DT51" s="401"/>
      <c r="DV51" s="381">
        <v>0</v>
      </c>
      <c r="DW51" s="400"/>
      <c r="DX51" s="47"/>
      <c r="DY51" s="400"/>
      <c r="DZ51" s="401"/>
      <c r="EA51" s="400"/>
      <c r="EB51" s="401"/>
      <c r="EC51" s="400"/>
      <c r="ED51" s="401"/>
      <c r="EE51" s="400"/>
      <c r="EF51" s="401"/>
      <c r="EG51" s="400"/>
      <c r="EH51" s="403"/>
      <c r="JD51" s="401"/>
      <c r="JF51" s="401"/>
      <c r="JH51" s="401"/>
      <c r="JJ51" s="401"/>
      <c r="JL51" s="401"/>
      <c r="JN51" s="401"/>
      <c r="JO51" s="401"/>
      <c r="JQ51" s="401"/>
      <c r="JR51" s="401"/>
    </row>
    <row r="52" spans="1:278" s="5" customFormat="1" ht="15" customHeight="1">
      <c r="A52" s="1" t="s">
        <v>51</v>
      </c>
      <c r="B52" s="170"/>
      <c r="C52" s="57" t="s">
        <v>52</v>
      </c>
      <c r="D52" s="66" t="e">
        <v>#VALUE!</v>
      </c>
      <c r="E52" s="57">
        <v>0</v>
      </c>
      <c r="F52" s="66" t="e">
        <v>#DIV/0!</v>
      </c>
      <c r="G52" s="57" t="s">
        <v>52</v>
      </c>
      <c r="H52" s="58" t="e">
        <v>#VALUE!</v>
      </c>
      <c r="I52" s="60"/>
      <c r="J52" s="61" t="e">
        <v>#VALUE!</v>
      </c>
      <c r="K52" s="62" t="e">
        <v>#VALUE!</v>
      </c>
      <c r="L52" s="63"/>
      <c r="M52" s="171"/>
      <c r="N52" s="64" t="s">
        <v>52</v>
      </c>
      <c r="O52" s="65"/>
      <c r="P52" s="172" t="s">
        <v>51</v>
      </c>
      <c r="Q52" s="66" t="e">
        <v>#VALUE!</v>
      </c>
      <c r="R52" s="57" t="s">
        <v>51</v>
      </c>
      <c r="S52" s="66" t="e">
        <v>#VALUE!</v>
      </c>
      <c r="T52" s="57" t="s">
        <v>51</v>
      </c>
      <c r="U52" s="58" t="e">
        <v>#VALUE!</v>
      </c>
      <c r="V52" s="60"/>
      <c r="W52" s="156">
        <v>1292210.4800000002</v>
      </c>
      <c r="X52" s="157">
        <v>1220479</v>
      </c>
      <c r="Y52" s="60"/>
      <c r="Z52" s="61" t="e">
        <v>#VALUE!</v>
      </c>
      <c r="AA52" s="62" t="e">
        <v>#VALUE!</v>
      </c>
      <c r="AO52" s="381" t="s">
        <v>51</v>
      </c>
      <c r="AQ52" s="171"/>
      <c r="AR52" s="450" t="s">
        <v>52</v>
      </c>
      <c r="AS52" s="468">
        <v>76501.850000000006</v>
      </c>
      <c r="AT52" s="468">
        <v>76501.850000000006</v>
      </c>
      <c r="AU52" s="468">
        <v>76501.850000000006</v>
      </c>
      <c r="AV52" s="468">
        <v>76501.850000000006</v>
      </c>
      <c r="AW52" s="468">
        <v>80514.990000000005</v>
      </c>
      <c r="AX52" s="452">
        <v>103770</v>
      </c>
      <c r="AY52" s="452">
        <v>109288</v>
      </c>
      <c r="AZ52" s="468">
        <v>110769.72</v>
      </c>
      <c r="BA52" s="468">
        <v>109288.48</v>
      </c>
      <c r="BB52" s="497"/>
      <c r="BC52" s="452"/>
      <c r="BD52" s="469"/>
      <c r="BF52" s="381" t="s">
        <v>51</v>
      </c>
      <c r="BG52" s="468">
        <v>76501.850000000006</v>
      </c>
      <c r="BH52" s="468">
        <v>153003.70000000001</v>
      </c>
      <c r="BI52" s="468">
        <v>229505.55000000002</v>
      </c>
      <c r="BJ52" s="468">
        <v>306007.40000000002</v>
      </c>
      <c r="BK52" s="468">
        <v>386522.39</v>
      </c>
      <c r="BL52" s="468">
        <v>490292.39</v>
      </c>
      <c r="BM52" s="468">
        <v>599580.39</v>
      </c>
      <c r="BN52" s="452">
        <v>710350.11</v>
      </c>
      <c r="BO52" s="468">
        <v>819638.59</v>
      </c>
      <c r="BP52" s="468">
        <v>819638.59</v>
      </c>
      <c r="BQ52" s="468">
        <v>819638.59</v>
      </c>
      <c r="BR52" s="469">
        <v>819638.59</v>
      </c>
      <c r="BU52" s="381" t="s">
        <v>51</v>
      </c>
      <c r="BW52" s="171"/>
      <c r="BX52" s="498" t="s">
        <v>52</v>
      </c>
      <c r="BY52" s="468">
        <v>76501.850000000006</v>
      </c>
      <c r="BZ52" s="468">
        <v>76501.850000000006</v>
      </c>
      <c r="CA52" s="468">
        <v>76501.850000000006</v>
      </c>
      <c r="CB52" s="468">
        <v>76501.850000000006</v>
      </c>
      <c r="CC52" s="468">
        <v>80514.990000000005</v>
      </c>
      <c r="CD52" s="452">
        <v>103770</v>
      </c>
      <c r="CE52" s="452">
        <v>109288</v>
      </c>
      <c r="CF52" s="468">
        <v>110769.72</v>
      </c>
      <c r="CG52" s="468">
        <v>109288.48</v>
      </c>
      <c r="CH52" s="499"/>
      <c r="CI52" s="499"/>
      <c r="CJ52" s="472"/>
      <c r="CL52" s="381" t="s">
        <v>51</v>
      </c>
      <c r="CM52" s="470">
        <v>76501.850000000006</v>
      </c>
      <c r="CN52" s="470">
        <v>153003.70000000001</v>
      </c>
      <c r="CO52" s="470">
        <v>229505.55000000002</v>
      </c>
      <c r="CP52" s="470">
        <v>306007.40000000002</v>
      </c>
      <c r="CQ52" s="470">
        <v>386522.39</v>
      </c>
      <c r="CR52" s="470">
        <v>490292.39</v>
      </c>
      <c r="CS52" s="470">
        <v>599580.39</v>
      </c>
      <c r="CT52" s="470">
        <v>710350.11</v>
      </c>
      <c r="CU52" s="470">
        <v>819638.59</v>
      </c>
      <c r="CV52" s="470">
        <v>819638.59</v>
      </c>
      <c r="CW52" s="470">
        <v>819638.59</v>
      </c>
      <c r="CX52" s="471">
        <v>819638.59</v>
      </c>
      <c r="DA52" s="381" t="s">
        <v>51</v>
      </c>
      <c r="DD52" s="171"/>
      <c r="DE52" s="261"/>
      <c r="DF52" s="173" t="s">
        <v>52</v>
      </c>
      <c r="DH52" s="592">
        <v>1497968.8919999998</v>
      </c>
      <c r="DI52" s="610">
        <v>-19545</v>
      </c>
      <c r="DJ52" s="472">
        <v>-19545</v>
      </c>
      <c r="DK52" s="472">
        <v>-19545</v>
      </c>
      <c r="DL52" s="472">
        <v>-19545</v>
      </c>
      <c r="DM52" s="472">
        <v>-19545</v>
      </c>
      <c r="DN52" s="472">
        <v>-19545</v>
      </c>
      <c r="DO52" s="472">
        <v>-19545</v>
      </c>
      <c r="DP52" s="472">
        <v>-19545</v>
      </c>
      <c r="DQ52" s="472">
        <v>-19545</v>
      </c>
      <c r="DR52" s="472">
        <v>-19545</v>
      </c>
      <c r="DS52" s="472">
        <v>-19545</v>
      </c>
      <c r="DT52" s="472">
        <v>-19545</v>
      </c>
      <c r="DU52" s="68"/>
      <c r="DV52" s="381" t="s">
        <v>51</v>
      </c>
      <c r="DW52" s="470">
        <v>-19545</v>
      </c>
      <c r="DX52" s="470">
        <v>-39090</v>
      </c>
      <c r="DY52" s="470">
        <v>-58635</v>
      </c>
      <c r="DZ52" s="470">
        <v>-78180</v>
      </c>
      <c r="EA52" s="470">
        <v>-97725</v>
      </c>
      <c r="EB52" s="470">
        <v>-117270</v>
      </c>
      <c r="EC52" s="470">
        <v>-136815</v>
      </c>
      <c r="ED52" s="470">
        <v>-156360</v>
      </c>
      <c r="EE52" s="470">
        <v>-175905</v>
      </c>
      <c r="EF52" s="470">
        <v>-195450</v>
      </c>
      <c r="EG52" s="470">
        <v>-214995</v>
      </c>
      <c r="EH52" s="473">
        <v>-234540</v>
      </c>
      <c r="EI52" s="405"/>
      <c r="EJ52" s="40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  <c r="IY52" s="7"/>
      <c r="IZ52" s="7"/>
      <c r="JA52" s="7"/>
      <c r="JB52" s="7"/>
      <c r="JC52" s="7"/>
      <c r="JD52" s="592">
        <v>1345903.2200000002</v>
      </c>
      <c r="JF52" s="592">
        <v>1146597.21</v>
      </c>
      <c r="JH52" s="592">
        <v>1181386.0729999999</v>
      </c>
      <c r="JJ52" s="592">
        <v>1292210.4800000002</v>
      </c>
      <c r="JL52" s="592">
        <v>1220479</v>
      </c>
      <c r="JN52" s="592">
        <f t="shared" ref="JN52:JN57" si="17">+DH52-JD52</f>
        <v>152065.67199999955</v>
      </c>
      <c r="JO52" s="593">
        <f t="shared" ref="JO52:JO57" si="18">+JN52/JD52</f>
        <v>0.11298410594485354</v>
      </c>
      <c r="JP52" s="7"/>
      <c r="JQ52" s="592">
        <f t="shared" ref="JQ52:JQ57" si="19">+DH52-JF52</f>
        <v>351371.6819999998</v>
      </c>
      <c r="JR52" s="593">
        <f t="shared" ref="JR52:JR56" si="20">+JQ52/JF52</f>
        <v>0.30644735477770768</v>
      </c>
    </row>
    <row r="53" spans="1:278" s="7" customFormat="1" ht="15" hidden="1" customHeight="1">
      <c r="A53" s="1" t="s">
        <v>53</v>
      </c>
      <c r="B53" s="6"/>
      <c r="C53" s="57" t="s">
        <v>54</v>
      </c>
      <c r="D53" s="66" t="e">
        <v>#VALUE!</v>
      </c>
      <c r="E53" s="57">
        <v>0</v>
      </c>
      <c r="F53" s="66" t="e">
        <v>#DIV/0!</v>
      </c>
      <c r="G53" s="57" t="s">
        <v>54</v>
      </c>
      <c r="H53" s="58" t="e">
        <v>#VALUE!</v>
      </c>
      <c r="I53" s="60"/>
      <c r="J53" s="61" t="e">
        <v>#VALUE!</v>
      </c>
      <c r="K53" s="62" t="e">
        <v>#VALUE!</v>
      </c>
      <c r="L53" s="63"/>
      <c r="M53" s="53"/>
      <c r="N53" s="64" t="s">
        <v>54</v>
      </c>
      <c r="O53" s="65"/>
      <c r="P53" s="172" t="s">
        <v>53</v>
      </c>
      <c r="Q53" s="66" t="e">
        <v>#VALUE!</v>
      </c>
      <c r="R53" s="57" t="s">
        <v>53</v>
      </c>
      <c r="S53" s="66" t="e">
        <v>#VALUE!</v>
      </c>
      <c r="T53" s="57" t="s">
        <v>53</v>
      </c>
      <c r="U53" s="58" t="e">
        <v>#VALUE!</v>
      </c>
      <c r="V53" s="60"/>
      <c r="W53" s="156">
        <v>0</v>
      </c>
      <c r="X53" s="157">
        <v>0</v>
      </c>
      <c r="Y53" s="60"/>
      <c r="Z53" s="61" t="e">
        <v>#VALUE!</v>
      </c>
      <c r="AA53" s="62" t="e">
        <v>#VALUE!</v>
      </c>
      <c r="AO53" s="381" t="s">
        <v>53</v>
      </c>
      <c r="AQ53" s="53"/>
      <c r="AR53" s="404" t="s">
        <v>54</v>
      </c>
      <c r="AS53" s="468"/>
      <c r="AT53" s="468"/>
      <c r="AU53" s="405"/>
      <c r="AV53" s="405"/>
      <c r="AW53" s="405"/>
      <c r="AX53" s="405"/>
      <c r="AY53" s="405"/>
      <c r="AZ53" s="405"/>
      <c r="BA53" s="468"/>
      <c r="BB53" s="406"/>
      <c r="BC53" s="405"/>
      <c r="BD53" s="469"/>
      <c r="BE53" s="68"/>
      <c r="BF53" s="381" t="s">
        <v>53</v>
      </c>
      <c r="BG53" s="469">
        <v>0</v>
      </c>
      <c r="BH53" s="468">
        <v>0</v>
      </c>
      <c r="BI53" s="468">
        <v>0</v>
      </c>
      <c r="BJ53" s="468">
        <v>0</v>
      </c>
      <c r="BK53" s="468">
        <v>0</v>
      </c>
      <c r="BL53" s="468">
        <v>0</v>
      </c>
      <c r="BM53" s="468">
        <v>0</v>
      </c>
      <c r="BN53" s="452">
        <v>0</v>
      </c>
      <c r="BO53" s="468">
        <v>0</v>
      </c>
      <c r="BP53" s="468">
        <v>0</v>
      </c>
      <c r="BQ53" s="468">
        <v>0</v>
      </c>
      <c r="BR53" s="469">
        <v>0</v>
      </c>
      <c r="BS53" s="68"/>
      <c r="BT53" s="68"/>
      <c r="BU53" s="381" t="s">
        <v>53</v>
      </c>
      <c r="BV53" s="68"/>
      <c r="BW53" s="501"/>
      <c r="BX53" s="498" t="s">
        <v>54</v>
      </c>
      <c r="BY53" s="468"/>
      <c r="BZ53" s="468"/>
      <c r="CA53" s="405"/>
      <c r="CB53" s="405"/>
      <c r="CC53" s="405"/>
      <c r="CD53" s="405"/>
      <c r="CE53" s="405"/>
      <c r="CF53" s="405"/>
      <c r="CG53" s="468"/>
      <c r="CH53" s="499"/>
      <c r="CI53" s="499"/>
      <c r="CJ53" s="472"/>
      <c r="CK53" s="68"/>
      <c r="CL53" s="381" t="s">
        <v>53</v>
      </c>
      <c r="CM53" s="471">
        <v>0</v>
      </c>
      <c r="CN53" s="471">
        <v>0</v>
      </c>
      <c r="CO53" s="471">
        <v>0</v>
      </c>
      <c r="CP53" s="471">
        <v>0</v>
      </c>
      <c r="CQ53" s="471">
        <v>0</v>
      </c>
      <c r="CR53" s="471">
        <v>0</v>
      </c>
      <c r="CS53" s="471">
        <v>0</v>
      </c>
      <c r="CT53" s="471">
        <v>0</v>
      </c>
      <c r="CU53" s="471">
        <v>0</v>
      </c>
      <c r="CV53" s="471">
        <v>0</v>
      </c>
      <c r="CW53" s="471">
        <v>0</v>
      </c>
      <c r="CX53" s="471">
        <v>0</v>
      </c>
      <c r="CY53" s="68"/>
      <c r="CZ53" s="68"/>
      <c r="DA53" s="381" t="s">
        <v>53</v>
      </c>
      <c r="DB53" s="68"/>
      <c r="DC53" s="68"/>
      <c r="DD53" s="501"/>
      <c r="DE53" s="68"/>
      <c r="DF53" s="173" t="s">
        <v>54</v>
      </c>
      <c r="DH53" s="592" t="e">
        <v>#REF!</v>
      </c>
      <c r="DI53" s="610"/>
      <c r="DJ53" s="472"/>
      <c r="DK53" s="472"/>
      <c r="DL53" s="472"/>
      <c r="DM53" s="472"/>
      <c r="DN53" s="472"/>
      <c r="DO53" s="472"/>
      <c r="DP53" s="472"/>
      <c r="DQ53" s="472"/>
      <c r="DR53" s="472"/>
      <c r="DS53" s="472"/>
      <c r="DT53" s="472"/>
      <c r="DU53" s="68"/>
      <c r="DV53" s="381" t="s">
        <v>53</v>
      </c>
      <c r="DW53" s="471">
        <v>0</v>
      </c>
      <c r="DX53" s="471">
        <v>0</v>
      </c>
      <c r="DY53" s="471">
        <v>0</v>
      </c>
      <c r="DZ53" s="471">
        <v>0</v>
      </c>
      <c r="EA53" s="471">
        <v>0</v>
      </c>
      <c r="EB53" s="471">
        <v>0</v>
      </c>
      <c r="EC53" s="471">
        <v>0</v>
      </c>
      <c r="ED53" s="471">
        <v>0</v>
      </c>
      <c r="EE53" s="471">
        <v>0</v>
      </c>
      <c r="EF53" s="471">
        <v>0</v>
      </c>
      <c r="EG53" s="471">
        <v>0</v>
      </c>
      <c r="EH53" s="473">
        <v>0</v>
      </c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JD53" s="592" t="e">
        <v>#REF!</v>
      </c>
      <c r="JF53" s="592">
        <v>0</v>
      </c>
      <c r="JH53" s="592">
        <v>0</v>
      </c>
      <c r="JJ53" s="592">
        <v>0</v>
      </c>
      <c r="JL53" s="592">
        <v>0</v>
      </c>
      <c r="JN53" s="592" t="e">
        <f t="shared" si="17"/>
        <v>#REF!</v>
      </c>
      <c r="JO53" s="593" t="e">
        <f t="shared" si="18"/>
        <v>#REF!</v>
      </c>
      <c r="JQ53" s="592" t="e">
        <f t="shared" si="19"/>
        <v>#REF!</v>
      </c>
      <c r="JR53" s="593" t="e">
        <f t="shared" si="20"/>
        <v>#REF!</v>
      </c>
    </row>
    <row r="54" spans="1:278" s="7" customFormat="1" ht="15" customHeight="1">
      <c r="A54" s="1" t="s">
        <v>55</v>
      </c>
      <c r="B54" s="6"/>
      <c r="C54" s="118" t="s">
        <v>56</v>
      </c>
      <c r="D54" s="66" t="e">
        <v>#VALUE!</v>
      </c>
      <c r="E54" s="57">
        <v>0</v>
      </c>
      <c r="F54" s="66" t="e">
        <v>#DIV/0!</v>
      </c>
      <c r="G54" s="57" t="s">
        <v>56</v>
      </c>
      <c r="H54" s="58" t="e">
        <v>#VALUE!</v>
      </c>
      <c r="I54" s="60"/>
      <c r="J54" s="61" t="e">
        <v>#VALUE!</v>
      </c>
      <c r="K54" s="62" t="e">
        <v>#VALUE!</v>
      </c>
      <c r="L54" s="63"/>
      <c r="M54" s="53"/>
      <c r="N54" s="64" t="s">
        <v>56</v>
      </c>
      <c r="O54" s="65"/>
      <c r="P54" s="172" t="s">
        <v>55</v>
      </c>
      <c r="Q54" s="66" t="e">
        <v>#VALUE!</v>
      </c>
      <c r="R54" s="57" t="s">
        <v>55</v>
      </c>
      <c r="S54" s="66" t="e">
        <v>#VALUE!</v>
      </c>
      <c r="T54" s="57" t="s">
        <v>55</v>
      </c>
      <c r="U54" s="58" t="e">
        <v>#VALUE!</v>
      </c>
      <c r="V54" s="60"/>
      <c r="W54" s="156">
        <v>140138.22</v>
      </c>
      <c r="X54" s="157">
        <v>121178</v>
      </c>
      <c r="Y54" s="60"/>
      <c r="Z54" s="61" t="e">
        <v>#VALUE!</v>
      </c>
      <c r="AA54" s="62" t="e">
        <v>#VALUE!</v>
      </c>
      <c r="AO54" s="381" t="s">
        <v>55</v>
      </c>
      <c r="AQ54" s="53"/>
      <c r="AR54" s="404" t="s">
        <v>56</v>
      </c>
      <c r="AS54" s="468">
        <v>11851</v>
      </c>
      <c r="AT54" s="468">
        <v>4411</v>
      </c>
      <c r="AU54" s="405">
        <v>15312</v>
      </c>
      <c r="AV54" s="405">
        <v>16940</v>
      </c>
      <c r="AW54" s="405">
        <v>11255</v>
      </c>
      <c r="AX54" s="405">
        <v>5426</v>
      </c>
      <c r="AY54" s="405">
        <v>7245</v>
      </c>
      <c r="AZ54" s="405">
        <v>6417</v>
      </c>
      <c r="BA54" s="468">
        <v>7379</v>
      </c>
      <c r="BB54" s="406"/>
      <c r="BC54" s="405"/>
      <c r="BD54" s="469"/>
      <c r="BE54" s="68"/>
      <c r="BF54" s="381" t="s">
        <v>55</v>
      </c>
      <c r="BG54" s="469">
        <v>11851</v>
      </c>
      <c r="BH54" s="468">
        <v>16262</v>
      </c>
      <c r="BI54" s="468">
        <v>31574</v>
      </c>
      <c r="BJ54" s="468">
        <v>48514</v>
      </c>
      <c r="BK54" s="468">
        <v>59769</v>
      </c>
      <c r="BL54" s="468">
        <v>65195</v>
      </c>
      <c r="BM54" s="468">
        <v>72440</v>
      </c>
      <c r="BN54" s="452">
        <v>78857</v>
      </c>
      <c r="BO54" s="468">
        <v>86236</v>
      </c>
      <c r="BP54" s="468">
        <v>86236</v>
      </c>
      <c r="BQ54" s="468">
        <v>86236</v>
      </c>
      <c r="BR54" s="469">
        <v>86236</v>
      </c>
      <c r="BS54" s="68"/>
      <c r="BT54" s="68"/>
      <c r="BU54" s="381" t="s">
        <v>55</v>
      </c>
      <c r="BV54" s="68"/>
      <c r="BW54" s="501"/>
      <c r="BX54" s="498" t="s">
        <v>56</v>
      </c>
      <c r="BY54" s="468">
        <v>11851</v>
      </c>
      <c r="BZ54" s="468">
        <v>4411</v>
      </c>
      <c r="CA54" s="405">
        <v>15312</v>
      </c>
      <c r="CB54" s="405">
        <v>16940</v>
      </c>
      <c r="CC54" s="405">
        <v>11255</v>
      </c>
      <c r="CD54" s="405">
        <v>5426</v>
      </c>
      <c r="CE54" s="405">
        <v>7245</v>
      </c>
      <c r="CF54" s="405">
        <v>6417</v>
      </c>
      <c r="CG54" s="468">
        <v>7379</v>
      </c>
      <c r="CH54" s="499"/>
      <c r="CI54" s="499"/>
      <c r="CJ54" s="472"/>
      <c r="CK54" s="68"/>
      <c r="CL54" s="381" t="s">
        <v>55</v>
      </c>
      <c r="CM54" s="471">
        <v>11851</v>
      </c>
      <c r="CN54" s="471">
        <v>16262</v>
      </c>
      <c r="CO54" s="471">
        <v>31574</v>
      </c>
      <c r="CP54" s="471">
        <v>48514</v>
      </c>
      <c r="CQ54" s="471">
        <v>59769</v>
      </c>
      <c r="CR54" s="471">
        <v>65195</v>
      </c>
      <c r="CS54" s="471">
        <v>72440</v>
      </c>
      <c r="CT54" s="471">
        <v>78857</v>
      </c>
      <c r="CU54" s="471">
        <v>86236</v>
      </c>
      <c r="CV54" s="471">
        <v>86236</v>
      </c>
      <c r="CW54" s="471">
        <v>86236</v>
      </c>
      <c r="CX54" s="471">
        <v>86236</v>
      </c>
      <c r="CY54" s="68">
        <v>9581.7777777777774</v>
      </c>
      <c r="CZ54" s="68"/>
      <c r="DA54" s="381" t="s">
        <v>55</v>
      </c>
      <c r="DB54" s="68"/>
      <c r="DC54" s="68"/>
      <c r="DD54" s="501"/>
      <c r="DE54" s="68"/>
      <c r="DF54" s="173" t="s">
        <v>56</v>
      </c>
      <c r="DH54" s="592">
        <v>146266.74613699256</v>
      </c>
      <c r="DI54" s="610">
        <v>-19545</v>
      </c>
      <c r="DJ54" s="472">
        <v>-19545</v>
      </c>
      <c r="DK54" s="472">
        <v>-19545</v>
      </c>
      <c r="DL54" s="472">
        <v>-19545</v>
      </c>
      <c r="DM54" s="472">
        <v>-19545</v>
      </c>
      <c r="DN54" s="472">
        <v>-19545</v>
      </c>
      <c r="DO54" s="472">
        <v>-19545</v>
      </c>
      <c r="DP54" s="472">
        <v>-19545</v>
      </c>
      <c r="DQ54" s="472">
        <v>-19545</v>
      </c>
      <c r="DR54" s="472">
        <v>-19545</v>
      </c>
      <c r="DS54" s="472">
        <v>-19545</v>
      </c>
      <c r="DT54" s="472">
        <v>-19545</v>
      </c>
      <c r="DU54" s="68"/>
      <c r="DV54" s="381" t="s">
        <v>55</v>
      </c>
      <c r="DW54" s="470">
        <v>-19545</v>
      </c>
      <c r="DX54" s="470">
        <v>-39090</v>
      </c>
      <c r="DY54" s="470">
        <v>-58635</v>
      </c>
      <c r="DZ54" s="470">
        <v>-78180</v>
      </c>
      <c r="EA54" s="470">
        <v>-97725</v>
      </c>
      <c r="EB54" s="470">
        <v>-117270</v>
      </c>
      <c r="EC54" s="470">
        <v>-136815</v>
      </c>
      <c r="ED54" s="470">
        <v>-156360</v>
      </c>
      <c r="EE54" s="470">
        <v>-175905</v>
      </c>
      <c r="EF54" s="470">
        <v>-195450</v>
      </c>
      <c r="EG54" s="470">
        <v>-214995</v>
      </c>
      <c r="EH54" s="473">
        <v>-234540</v>
      </c>
      <c r="EI54" s="405"/>
      <c r="EJ54" s="40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JD54" s="592">
        <v>145454.17790068162</v>
      </c>
      <c r="JF54" s="592">
        <v>212325.69999999998</v>
      </c>
      <c r="JH54" s="592">
        <v>182558.32</v>
      </c>
      <c r="JJ54" s="592">
        <v>140138.22</v>
      </c>
      <c r="JL54" s="592">
        <v>121178</v>
      </c>
      <c r="JN54" s="592">
        <f t="shared" si="17"/>
        <v>812.56823631093721</v>
      </c>
      <c r="JO54" s="593">
        <f t="shared" si="18"/>
        <v>5.5864207411475764E-3</v>
      </c>
      <c r="JQ54" s="592">
        <f t="shared" si="19"/>
        <v>-66058.953863007424</v>
      </c>
      <c r="JR54" s="593">
        <f t="shared" si="20"/>
        <v>-0.31112085754577723</v>
      </c>
    </row>
    <row r="55" spans="1:278" s="7" customFormat="1" ht="15" customHeight="1">
      <c r="A55" s="1" t="s">
        <v>57</v>
      </c>
      <c r="B55" s="6"/>
      <c r="C55" s="118" t="s">
        <v>58</v>
      </c>
      <c r="D55" s="66" t="e">
        <v>#VALUE!</v>
      </c>
      <c r="E55" s="57">
        <v>0</v>
      </c>
      <c r="F55" s="66" t="e">
        <v>#DIV/0!</v>
      </c>
      <c r="G55" s="57" t="s">
        <v>58</v>
      </c>
      <c r="H55" s="58" t="e">
        <v>#VALUE!</v>
      </c>
      <c r="I55" s="60"/>
      <c r="J55" s="61" t="e">
        <v>#VALUE!</v>
      </c>
      <c r="K55" s="62" t="e">
        <v>#VALUE!</v>
      </c>
      <c r="L55" s="63"/>
      <c r="M55" s="53"/>
      <c r="N55" s="64" t="s">
        <v>58</v>
      </c>
      <c r="O55" s="65"/>
      <c r="P55" s="172" t="s">
        <v>57</v>
      </c>
      <c r="Q55" s="66" t="e">
        <v>#VALUE!</v>
      </c>
      <c r="R55" s="57" t="s">
        <v>57</v>
      </c>
      <c r="S55" s="66" t="e">
        <v>#VALUE!</v>
      </c>
      <c r="T55" s="57" t="s">
        <v>57</v>
      </c>
      <c r="U55" s="58" t="e">
        <v>#VALUE!</v>
      </c>
      <c r="V55" s="60"/>
      <c r="W55" s="156">
        <v>71734.069999999992</v>
      </c>
      <c r="X55" s="157">
        <v>121788</v>
      </c>
      <c r="Y55" s="60"/>
      <c r="Z55" s="61" t="e">
        <v>#VALUE!</v>
      </c>
      <c r="AA55" s="62" t="e">
        <v>#VALUE!</v>
      </c>
      <c r="AO55" s="381" t="s">
        <v>57</v>
      </c>
      <c r="AQ55" s="53"/>
      <c r="AR55" s="404" t="s">
        <v>58</v>
      </c>
      <c r="AS55" s="469">
        <v>3867.87</v>
      </c>
      <c r="AT55" s="469">
        <v>8924.26</v>
      </c>
      <c r="AU55" s="407">
        <v>4927.4400000000005</v>
      </c>
      <c r="AV55" s="407">
        <v>2436.0699999999997</v>
      </c>
      <c r="AW55" s="407">
        <v>4416.04</v>
      </c>
      <c r="AX55" s="407">
        <v>16184.52</v>
      </c>
      <c r="AY55" s="407">
        <v>6313.6400000000012</v>
      </c>
      <c r="AZ55" s="407">
        <v>13928.820000000002</v>
      </c>
      <c r="BA55" s="469">
        <v>6334</v>
      </c>
      <c r="BB55" s="466"/>
      <c r="BC55" s="407"/>
      <c r="BD55" s="480"/>
      <c r="BE55" s="68"/>
      <c r="BF55" s="381" t="s">
        <v>57</v>
      </c>
      <c r="BG55" s="469">
        <v>3867.87</v>
      </c>
      <c r="BH55" s="468">
        <v>12792.130000000001</v>
      </c>
      <c r="BI55" s="468">
        <v>17719.57</v>
      </c>
      <c r="BJ55" s="468">
        <v>20155.64</v>
      </c>
      <c r="BK55" s="468">
        <v>24571.68</v>
      </c>
      <c r="BL55" s="468">
        <v>40756.199999999997</v>
      </c>
      <c r="BM55" s="468">
        <v>47069.84</v>
      </c>
      <c r="BN55" s="452">
        <v>60998.659999999996</v>
      </c>
      <c r="BO55" s="468">
        <v>67332.66</v>
      </c>
      <c r="BP55" s="468">
        <v>67332.66</v>
      </c>
      <c r="BQ55" s="468">
        <v>67332.66</v>
      </c>
      <c r="BR55" s="469">
        <v>67332.66</v>
      </c>
      <c r="BS55" s="68"/>
      <c r="BT55" s="68"/>
      <c r="BU55" s="381" t="s">
        <v>57</v>
      </c>
      <c r="BV55" s="68"/>
      <c r="BW55" s="501"/>
      <c r="BX55" s="498" t="s">
        <v>58</v>
      </c>
      <c r="BY55" s="469">
        <v>3867.87</v>
      </c>
      <c r="BZ55" s="469">
        <v>8924.26</v>
      </c>
      <c r="CA55" s="407">
        <v>4927.4400000000005</v>
      </c>
      <c r="CB55" s="407">
        <v>2436.0699999999997</v>
      </c>
      <c r="CC55" s="407">
        <v>4416.04</v>
      </c>
      <c r="CD55" s="407">
        <v>16184.52</v>
      </c>
      <c r="CE55" s="407">
        <v>6313.6400000000012</v>
      </c>
      <c r="CF55" s="407">
        <v>13928.820000000002</v>
      </c>
      <c r="CG55" s="469">
        <v>6334</v>
      </c>
      <c r="CH55" s="472"/>
      <c r="CI55" s="472"/>
      <c r="CJ55" s="472"/>
      <c r="CK55" s="68"/>
      <c r="CL55" s="381" t="s">
        <v>57</v>
      </c>
      <c r="CM55" s="471">
        <v>3867.87</v>
      </c>
      <c r="CN55" s="471">
        <v>12792.130000000001</v>
      </c>
      <c r="CO55" s="471">
        <v>17719.57</v>
      </c>
      <c r="CP55" s="471">
        <v>20155.64</v>
      </c>
      <c r="CQ55" s="471">
        <v>24571.68</v>
      </c>
      <c r="CR55" s="471">
        <v>40756.199999999997</v>
      </c>
      <c r="CS55" s="471">
        <v>47069.84</v>
      </c>
      <c r="CT55" s="471">
        <v>60998.659999999996</v>
      </c>
      <c r="CU55" s="471">
        <v>67332.66</v>
      </c>
      <c r="CV55" s="471">
        <v>67332.66</v>
      </c>
      <c r="CW55" s="471">
        <v>67332.66</v>
      </c>
      <c r="CX55" s="471">
        <v>67332.66</v>
      </c>
      <c r="CY55" s="68">
        <v>7481.4066666666668</v>
      </c>
      <c r="CZ55" s="68"/>
      <c r="DA55" s="381" t="s">
        <v>57</v>
      </c>
      <c r="DB55" s="68"/>
      <c r="DC55" s="68"/>
      <c r="DD55" s="501"/>
      <c r="DE55" s="68"/>
      <c r="DF55" s="173" t="s">
        <v>58</v>
      </c>
      <c r="DH55" s="592">
        <v>109780</v>
      </c>
      <c r="DI55" s="610">
        <v>-19545</v>
      </c>
      <c r="DJ55" s="472">
        <v>-19545</v>
      </c>
      <c r="DK55" s="472">
        <v>-19545</v>
      </c>
      <c r="DL55" s="472">
        <v>-19545</v>
      </c>
      <c r="DM55" s="472">
        <v>-19545</v>
      </c>
      <c r="DN55" s="472">
        <v>-19545</v>
      </c>
      <c r="DO55" s="472">
        <v>-19545</v>
      </c>
      <c r="DP55" s="472">
        <v>-19545</v>
      </c>
      <c r="DQ55" s="472">
        <v>-19545</v>
      </c>
      <c r="DR55" s="472">
        <v>-19545</v>
      </c>
      <c r="DS55" s="472">
        <v>-19545</v>
      </c>
      <c r="DT55" s="472">
        <v>-19545</v>
      </c>
      <c r="DU55" s="68"/>
      <c r="DV55" s="381" t="s">
        <v>57</v>
      </c>
      <c r="DW55" s="470">
        <v>-19545</v>
      </c>
      <c r="DX55" s="470">
        <v>-39090</v>
      </c>
      <c r="DY55" s="470">
        <v>-58635</v>
      </c>
      <c r="DZ55" s="470">
        <v>-78180</v>
      </c>
      <c r="EA55" s="470">
        <v>-97725</v>
      </c>
      <c r="EB55" s="470">
        <v>-117270</v>
      </c>
      <c r="EC55" s="470">
        <v>-136815</v>
      </c>
      <c r="ED55" s="470">
        <v>-156360</v>
      </c>
      <c r="EE55" s="470">
        <v>-175905</v>
      </c>
      <c r="EF55" s="470">
        <v>-195450</v>
      </c>
      <c r="EG55" s="470">
        <v>-214995</v>
      </c>
      <c r="EH55" s="473">
        <v>-234540</v>
      </c>
      <c r="EI55" s="405"/>
      <c r="EJ55" s="40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JD55" s="592">
        <v>97173.319999999992</v>
      </c>
      <c r="JF55" s="592">
        <v>92771.039999999979</v>
      </c>
      <c r="JH55" s="592">
        <v>57292.76</v>
      </c>
      <c r="JJ55" s="592">
        <v>71734.069999999992</v>
      </c>
      <c r="JL55" s="592">
        <v>121788</v>
      </c>
      <c r="JN55" s="592">
        <f t="shared" si="17"/>
        <v>12606.680000000008</v>
      </c>
      <c r="JO55" s="593">
        <f t="shared" si="18"/>
        <v>0.12973396401399076</v>
      </c>
      <c r="JQ55" s="592">
        <f t="shared" si="19"/>
        <v>17008.960000000021</v>
      </c>
      <c r="JR55" s="593">
        <f t="shared" si="20"/>
        <v>0.18334342268880488</v>
      </c>
    </row>
    <row r="56" spans="1:278" s="7" customFormat="1" ht="15" customHeight="1">
      <c r="A56" s="1" t="s">
        <v>59</v>
      </c>
      <c r="B56" s="6"/>
      <c r="C56" s="57" t="s">
        <v>60</v>
      </c>
      <c r="D56" s="66" t="e">
        <v>#VALUE!</v>
      </c>
      <c r="E56" s="57">
        <v>0</v>
      </c>
      <c r="F56" s="66" t="e">
        <v>#DIV/0!</v>
      </c>
      <c r="G56" s="57" t="s">
        <v>60</v>
      </c>
      <c r="H56" s="58" t="e">
        <v>#VALUE!</v>
      </c>
      <c r="I56" s="60"/>
      <c r="J56" s="61" t="e">
        <v>#VALUE!</v>
      </c>
      <c r="K56" s="62" t="e">
        <v>#VALUE!</v>
      </c>
      <c r="L56" s="63"/>
      <c r="M56" s="53"/>
      <c r="N56" s="64" t="s">
        <v>60</v>
      </c>
      <c r="O56" s="65"/>
      <c r="P56" s="172" t="s">
        <v>59</v>
      </c>
      <c r="Q56" s="66" t="e">
        <v>#VALUE!</v>
      </c>
      <c r="R56" s="57" t="s">
        <v>59</v>
      </c>
      <c r="S56" s="66" t="e">
        <v>#VALUE!</v>
      </c>
      <c r="T56" s="57" t="s">
        <v>59</v>
      </c>
      <c r="U56" s="58" t="e">
        <v>#VALUE!</v>
      </c>
      <c r="V56" s="60"/>
      <c r="W56" s="156">
        <v>27000</v>
      </c>
      <c r="X56" s="157">
        <v>2700</v>
      </c>
      <c r="Y56" s="60"/>
      <c r="Z56" s="61" t="e">
        <v>#VALUE!</v>
      </c>
      <c r="AA56" s="62" t="e">
        <v>#VALUE!</v>
      </c>
      <c r="AO56" s="381" t="s">
        <v>59</v>
      </c>
      <c r="AQ56" s="53"/>
      <c r="AR56" s="404" t="s">
        <v>60</v>
      </c>
      <c r="AS56" s="469">
        <v>2250</v>
      </c>
      <c r="AT56" s="469">
        <v>2250</v>
      </c>
      <c r="AU56" s="407">
        <v>2250</v>
      </c>
      <c r="AV56" s="407">
        <v>2250</v>
      </c>
      <c r="AW56" s="407">
        <v>2250</v>
      </c>
      <c r="AX56" s="407">
        <v>2250</v>
      </c>
      <c r="AY56" s="407">
        <v>2250</v>
      </c>
      <c r="AZ56" s="407">
        <v>2250</v>
      </c>
      <c r="BA56" s="469">
        <v>2250</v>
      </c>
      <c r="BB56" s="466"/>
      <c r="BC56" s="407"/>
      <c r="BD56" s="469"/>
      <c r="BE56" s="68"/>
      <c r="BF56" s="381" t="s">
        <v>59</v>
      </c>
      <c r="BG56" s="469">
        <v>2250</v>
      </c>
      <c r="BH56" s="468">
        <v>4500</v>
      </c>
      <c r="BI56" s="468">
        <v>6750</v>
      </c>
      <c r="BJ56" s="468">
        <v>9000</v>
      </c>
      <c r="BK56" s="468">
        <v>11250</v>
      </c>
      <c r="BL56" s="468">
        <v>13500</v>
      </c>
      <c r="BM56" s="468">
        <v>15750</v>
      </c>
      <c r="BN56" s="452">
        <v>18000</v>
      </c>
      <c r="BO56" s="468">
        <v>20250</v>
      </c>
      <c r="BP56" s="468">
        <v>20250</v>
      </c>
      <c r="BQ56" s="468">
        <v>20250</v>
      </c>
      <c r="BR56" s="469">
        <v>20250</v>
      </c>
      <c r="BS56" s="68"/>
      <c r="BT56" s="68"/>
      <c r="BU56" s="381" t="s">
        <v>59</v>
      </c>
      <c r="BV56" s="68"/>
      <c r="BW56" s="501"/>
      <c r="BX56" s="498" t="s">
        <v>60</v>
      </c>
      <c r="BY56" s="469">
        <v>2250</v>
      </c>
      <c r="BZ56" s="469">
        <v>2250</v>
      </c>
      <c r="CA56" s="407">
        <v>2250</v>
      </c>
      <c r="CB56" s="407">
        <v>2250</v>
      </c>
      <c r="CC56" s="407">
        <v>2250</v>
      </c>
      <c r="CD56" s="407">
        <v>2250</v>
      </c>
      <c r="CE56" s="407">
        <v>2250</v>
      </c>
      <c r="CF56" s="407">
        <v>2250</v>
      </c>
      <c r="CG56" s="469">
        <v>2250</v>
      </c>
      <c r="CH56" s="472"/>
      <c r="CI56" s="472"/>
      <c r="CJ56" s="472"/>
      <c r="CK56" s="68"/>
      <c r="CL56" s="381" t="s">
        <v>59</v>
      </c>
      <c r="CM56" s="471">
        <v>2250</v>
      </c>
      <c r="CN56" s="471">
        <v>4500</v>
      </c>
      <c r="CO56" s="471">
        <v>6750</v>
      </c>
      <c r="CP56" s="471">
        <v>9000</v>
      </c>
      <c r="CQ56" s="471">
        <v>11250</v>
      </c>
      <c r="CR56" s="471">
        <v>13500</v>
      </c>
      <c r="CS56" s="471">
        <v>15750</v>
      </c>
      <c r="CT56" s="471">
        <v>18000</v>
      </c>
      <c r="CU56" s="471">
        <v>20250</v>
      </c>
      <c r="CV56" s="471">
        <v>20250</v>
      </c>
      <c r="CW56" s="471">
        <v>20250</v>
      </c>
      <c r="CX56" s="471">
        <v>20250</v>
      </c>
      <c r="CY56" s="68"/>
      <c r="CZ56" s="68"/>
      <c r="DA56" s="381" t="s">
        <v>59</v>
      </c>
      <c r="DB56" s="68"/>
      <c r="DC56" s="68"/>
      <c r="DD56" s="501"/>
      <c r="DE56" s="68"/>
      <c r="DF56" s="173" t="s">
        <v>60</v>
      </c>
      <c r="DH56" s="592">
        <v>27000</v>
      </c>
      <c r="DI56" s="610">
        <v>-19545</v>
      </c>
      <c r="DJ56" s="472">
        <v>-19545</v>
      </c>
      <c r="DK56" s="472">
        <v>-19545</v>
      </c>
      <c r="DL56" s="472">
        <v>-19545</v>
      </c>
      <c r="DM56" s="472">
        <v>-19545</v>
      </c>
      <c r="DN56" s="472">
        <v>-19545</v>
      </c>
      <c r="DO56" s="472">
        <v>-19545</v>
      </c>
      <c r="DP56" s="472">
        <v>-19545</v>
      </c>
      <c r="DQ56" s="472">
        <v>-19545</v>
      </c>
      <c r="DR56" s="472">
        <v>-19545</v>
      </c>
      <c r="DS56" s="472">
        <v>-19545</v>
      </c>
      <c r="DT56" s="472">
        <v>-19545</v>
      </c>
      <c r="DU56" s="68"/>
      <c r="DV56" s="381" t="s">
        <v>59</v>
      </c>
      <c r="DW56" s="470">
        <v>-19545</v>
      </c>
      <c r="DX56" s="470">
        <v>-39090</v>
      </c>
      <c r="DY56" s="470">
        <v>-58635</v>
      </c>
      <c r="DZ56" s="470">
        <v>-78180</v>
      </c>
      <c r="EA56" s="470">
        <v>-97725</v>
      </c>
      <c r="EB56" s="470">
        <v>-117270</v>
      </c>
      <c r="EC56" s="470">
        <v>-136815</v>
      </c>
      <c r="ED56" s="470">
        <v>-156360</v>
      </c>
      <c r="EE56" s="470">
        <v>-175905</v>
      </c>
      <c r="EF56" s="470">
        <v>-195450</v>
      </c>
      <c r="EG56" s="470">
        <v>-214995</v>
      </c>
      <c r="EH56" s="473">
        <v>-234540</v>
      </c>
      <c r="EI56" s="405"/>
      <c r="EJ56" s="40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JD56" s="592">
        <v>27000</v>
      </c>
      <c r="JF56" s="592">
        <v>27000</v>
      </c>
      <c r="JH56" s="592">
        <v>26999.8</v>
      </c>
      <c r="JJ56" s="592">
        <v>27000</v>
      </c>
      <c r="JL56" s="592">
        <v>2700</v>
      </c>
      <c r="JN56" s="592">
        <f t="shared" si="17"/>
        <v>0</v>
      </c>
      <c r="JO56" s="593">
        <f t="shared" si="18"/>
        <v>0</v>
      </c>
      <c r="JQ56" s="592">
        <f t="shared" si="19"/>
        <v>0</v>
      </c>
      <c r="JR56" s="593">
        <f t="shared" si="20"/>
        <v>0</v>
      </c>
    </row>
    <row r="57" spans="1:278" s="7" customFormat="1" ht="15" customHeight="1">
      <c r="A57" s="1" t="s">
        <v>61</v>
      </c>
      <c r="B57" s="6"/>
      <c r="C57" s="57" t="s">
        <v>62</v>
      </c>
      <c r="D57" s="66" t="e">
        <v>#VALUE!</v>
      </c>
      <c r="E57" s="57">
        <v>0</v>
      </c>
      <c r="F57" s="66" t="e">
        <v>#DIV/0!</v>
      </c>
      <c r="G57" s="57" t="s">
        <v>62</v>
      </c>
      <c r="H57" s="58" t="e">
        <v>#VALUE!</v>
      </c>
      <c r="I57" s="60"/>
      <c r="J57" s="61" t="e">
        <v>#VALUE!</v>
      </c>
      <c r="K57" s="62" t="e">
        <v>#VALUE!</v>
      </c>
      <c r="L57" s="63"/>
      <c r="M57" s="53"/>
      <c r="N57" s="64" t="s">
        <v>62</v>
      </c>
      <c r="O57" s="65"/>
      <c r="P57" s="118" t="s">
        <v>61</v>
      </c>
      <c r="Q57" s="66" t="e">
        <v>#VALUE!</v>
      </c>
      <c r="R57" s="57" t="s">
        <v>61</v>
      </c>
      <c r="S57" s="66" t="e">
        <v>#VALUE!</v>
      </c>
      <c r="T57" s="57" t="s">
        <v>61</v>
      </c>
      <c r="U57" s="58" t="e">
        <v>#VALUE!</v>
      </c>
      <c r="V57" s="60"/>
      <c r="W57" s="156">
        <v>1201.94</v>
      </c>
      <c r="X57" s="157">
        <v>1141</v>
      </c>
      <c r="Y57" s="60"/>
      <c r="Z57" s="61" t="e">
        <v>#VALUE!</v>
      </c>
      <c r="AA57" s="62" t="e">
        <v>#VALUE!</v>
      </c>
      <c r="AO57" s="381" t="s">
        <v>61</v>
      </c>
      <c r="AQ57" s="53"/>
      <c r="AR57" s="404" t="s">
        <v>62</v>
      </c>
      <c r="AS57" s="469">
        <v>7.43</v>
      </c>
      <c r="AT57" s="469">
        <v>7.67</v>
      </c>
      <c r="AU57" s="407">
        <v>7.43</v>
      </c>
      <c r="AV57" s="407">
        <v>7.43</v>
      </c>
      <c r="AW57" s="407">
        <v>7.43</v>
      </c>
      <c r="AX57" s="480">
        <v>13.59</v>
      </c>
      <c r="AY57" s="407">
        <v>25.53</v>
      </c>
      <c r="AZ57" s="469">
        <v>23.21</v>
      </c>
      <c r="BA57" s="469">
        <v>32.67</v>
      </c>
      <c r="BB57" s="502"/>
      <c r="BC57" s="469"/>
      <c r="BD57" s="469"/>
      <c r="BE57" s="68"/>
      <c r="BF57" s="381" t="s">
        <v>61</v>
      </c>
      <c r="BG57" s="469">
        <v>7.43</v>
      </c>
      <c r="BH57" s="468">
        <v>15.1</v>
      </c>
      <c r="BI57" s="468">
        <v>22.53</v>
      </c>
      <c r="BJ57" s="468">
        <v>29.96</v>
      </c>
      <c r="BK57" s="468">
        <v>37.39</v>
      </c>
      <c r="BL57" s="468">
        <v>50.980000000000004</v>
      </c>
      <c r="BM57" s="468">
        <v>76.510000000000005</v>
      </c>
      <c r="BN57" s="452">
        <v>99.72</v>
      </c>
      <c r="BO57" s="468">
        <v>132.38999999999999</v>
      </c>
      <c r="BP57" s="468">
        <v>132.38999999999999</v>
      </c>
      <c r="BQ57" s="468">
        <v>132.38999999999999</v>
      </c>
      <c r="BR57" s="469">
        <v>132.38999999999999</v>
      </c>
      <c r="BS57" s="68"/>
      <c r="BT57" s="68"/>
      <c r="BU57" s="381" t="s">
        <v>61</v>
      </c>
      <c r="BV57" s="68"/>
      <c r="BW57" s="501"/>
      <c r="BX57" s="498" t="s">
        <v>62</v>
      </c>
      <c r="BY57" s="469">
        <v>7.43</v>
      </c>
      <c r="BZ57" s="469">
        <v>7.67</v>
      </c>
      <c r="CA57" s="407">
        <v>7.43</v>
      </c>
      <c r="CB57" s="407">
        <v>7.43</v>
      </c>
      <c r="CC57" s="407">
        <v>7.43</v>
      </c>
      <c r="CD57" s="480">
        <v>13.59</v>
      </c>
      <c r="CE57" s="407">
        <v>25.53</v>
      </c>
      <c r="CF57" s="469">
        <v>23.21</v>
      </c>
      <c r="CG57" s="469">
        <v>32.67</v>
      </c>
      <c r="CH57" s="472"/>
      <c r="CI57" s="472"/>
      <c r="CJ57" s="472"/>
      <c r="CK57" s="68"/>
      <c r="CL57" s="381" t="s">
        <v>61</v>
      </c>
      <c r="CM57" s="471">
        <v>7.43</v>
      </c>
      <c r="CN57" s="471">
        <v>15.1</v>
      </c>
      <c r="CO57" s="471">
        <v>22.53</v>
      </c>
      <c r="CP57" s="471">
        <v>29.96</v>
      </c>
      <c r="CQ57" s="471">
        <v>37.39</v>
      </c>
      <c r="CR57" s="471">
        <v>50.980000000000004</v>
      </c>
      <c r="CS57" s="471">
        <v>76.510000000000005</v>
      </c>
      <c r="CT57" s="471">
        <v>99.72</v>
      </c>
      <c r="CU57" s="471">
        <v>132.38999999999999</v>
      </c>
      <c r="CV57" s="471">
        <v>132.38999999999999</v>
      </c>
      <c r="CW57" s="471">
        <v>132.38999999999999</v>
      </c>
      <c r="CX57" s="471">
        <v>132.38999999999999</v>
      </c>
      <c r="CY57" s="68"/>
      <c r="CZ57" s="68"/>
      <c r="DA57" s="381" t="s">
        <v>61</v>
      </c>
      <c r="DB57" s="68"/>
      <c r="DC57" s="68"/>
      <c r="DD57" s="501"/>
      <c r="DE57" s="68"/>
      <c r="DF57" s="173" t="s">
        <v>62</v>
      </c>
      <c r="DH57" s="592">
        <v>61596</v>
      </c>
      <c r="DI57" s="610">
        <v>-19545</v>
      </c>
      <c r="DJ57" s="472">
        <v>-19545</v>
      </c>
      <c r="DK57" s="472">
        <v>-19545</v>
      </c>
      <c r="DL57" s="472">
        <v>-19545</v>
      </c>
      <c r="DM57" s="472">
        <v>-19545</v>
      </c>
      <c r="DN57" s="472">
        <v>-19545</v>
      </c>
      <c r="DO57" s="472">
        <v>-19545</v>
      </c>
      <c r="DP57" s="472">
        <v>-19545</v>
      </c>
      <c r="DQ57" s="472">
        <v>-19545</v>
      </c>
      <c r="DR57" s="472">
        <v>-19545</v>
      </c>
      <c r="DS57" s="472">
        <v>-19545</v>
      </c>
      <c r="DT57" s="472">
        <v>-19545</v>
      </c>
      <c r="DU57" s="68"/>
      <c r="DV57" s="381" t="s">
        <v>61</v>
      </c>
      <c r="DW57" s="470">
        <v>-19545</v>
      </c>
      <c r="DX57" s="470">
        <v>-39090</v>
      </c>
      <c r="DY57" s="470">
        <v>-58635</v>
      </c>
      <c r="DZ57" s="470">
        <v>-78180</v>
      </c>
      <c r="EA57" s="470">
        <v>-97725</v>
      </c>
      <c r="EB57" s="470">
        <v>-117270</v>
      </c>
      <c r="EC57" s="470">
        <v>-136815</v>
      </c>
      <c r="ED57" s="470">
        <v>-156360</v>
      </c>
      <c r="EE57" s="470">
        <v>-175905</v>
      </c>
      <c r="EF57" s="470">
        <v>-195450</v>
      </c>
      <c r="EG57" s="470">
        <v>-214995</v>
      </c>
      <c r="EH57" s="473">
        <v>-234540</v>
      </c>
      <c r="EI57" s="405"/>
      <c r="EJ57" s="40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JD57" s="592">
        <v>60183.089999999989</v>
      </c>
      <c r="JF57" s="592">
        <v>202.02</v>
      </c>
      <c r="JH57" s="592">
        <v>95.450000000000017</v>
      </c>
      <c r="JJ57" s="592">
        <v>1201.94</v>
      </c>
      <c r="JL57" s="592">
        <v>1141</v>
      </c>
      <c r="JN57" s="592">
        <f t="shared" si="17"/>
        <v>1412.9100000000108</v>
      </c>
      <c r="JO57" s="593">
        <f t="shared" si="18"/>
        <v>2.3476860360609784E-2</v>
      </c>
      <c r="JQ57" s="592">
        <f t="shared" si="19"/>
        <v>61393.98</v>
      </c>
      <c r="JR57" s="593">
        <v>0</v>
      </c>
    </row>
    <row r="58" spans="1:278" s="7" customFormat="1" ht="5.0999999999999996" customHeight="1">
      <c r="A58" s="1"/>
      <c r="B58" s="6"/>
      <c r="C58" s="140"/>
      <c r="D58" s="142"/>
      <c r="E58" s="140"/>
      <c r="F58" s="142"/>
      <c r="G58" s="140"/>
      <c r="H58" s="141"/>
      <c r="I58" s="133"/>
      <c r="J58" s="174"/>
      <c r="K58" s="175"/>
      <c r="L58" s="176"/>
      <c r="M58" s="53"/>
      <c r="N58" s="145"/>
      <c r="O58" s="8"/>
      <c r="P58" s="140"/>
      <c r="Q58" s="142"/>
      <c r="R58" s="140"/>
      <c r="S58" s="142"/>
      <c r="T58" s="140"/>
      <c r="U58" s="141"/>
      <c r="V58" s="133"/>
      <c r="W58" s="177"/>
      <c r="X58" s="178"/>
      <c r="Y58" s="133"/>
      <c r="Z58" s="174"/>
      <c r="AA58" s="175"/>
      <c r="AO58" s="381">
        <v>0</v>
      </c>
      <c r="AQ58" s="454"/>
      <c r="AR58" s="455"/>
      <c r="AS58" s="503"/>
      <c r="AT58" s="503"/>
      <c r="AU58" s="503"/>
      <c r="AV58" s="503"/>
      <c r="AW58" s="503"/>
      <c r="AX58" s="503"/>
      <c r="AY58" s="503"/>
      <c r="AZ58" s="503"/>
      <c r="BA58" s="503"/>
      <c r="BB58" s="504"/>
      <c r="BC58" s="503"/>
      <c r="BD58" s="503"/>
      <c r="BE58" s="68"/>
      <c r="BF58" s="381">
        <v>0</v>
      </c>
      <c r="BG58" s="503"/>
      <c r="BH58" s="505"/>
      <c r="BI58" s="503"/>
      <c r="BJ58" s="503"/>
      <c r="BK58" s="503"/>
      <c r="BL58" s="503"/>
      <c r="BM58" s="503"/>
      <c r="BN58" s="503"/>
      <c r="BO58" s="503"/>
      <c r="BP58" s="503"/>
      <c r="BQ58" s="503"/>
      <c r="BR58" s="503"/>
      <c r="BS58" s="68"/>
      <c r="BT58" s="68"/>
      <c r="BU58" s="381">
        <v>0</v>
      </c>
      <c r="BV58" s="68"/>
      <c r="BW58" s="506"/>
      <c r="BX58" s="507"/>
      <c r="BY58" s="503"/>
      <c r="BZ58" s="503"/>
      <c r="CA58" s="503"/>
      <c r="CB58" s="503"/>
      <c r="CC58" s="503"/>
      <c r="CD58" s="503"/>
      <c r="CE58" s="503"/>
      <c r="CF58" s="503"/>
      <c r="CG58" s="503"/>
      <c r="CH58" s="503"/>
      <c r="CI58" s="503"/>
      <c r="CJ58" s="503"/>
      <c r="CK58" s="68"/>
      <c r="CL58" s="381">
        <v>0</v>
      </c>
      <c r="CM58" s="503"/>
      <c r="CN58" s="503"/>
      <c r="CO58" s="503"/>
      <c r="CP58" s="503"/>
      <c r="CQ58" s="503"/>
      <c r="CR58" s="503"/>
      <c r="CS58" s="503"/>
      <c r="CT58" s="503"/>
      <c r="CU58" s="503"/>
      <c r="CV58" s="503"/>
      <c r="CW58" s="503"/>
      <c r="CX58" s="503"/>
      <c r="CY58" s="68"/>
      <c r="CZ58" s="68"/>
      <c r="DA58" s="381">
        <v>0</v>
      </c>
      <c r="DB58" s="68"/>
      <c r="DC58" s="68"/>
      <c r="DD58" s="506"/>
      <c r="DE58" s="613"/>
      <c r="DF58" s="614"/>
      <c r="DH58" s="615"/>
      <c r="DI58" s="616"/>
      <c r="DJ58" s="503"/>
      <c r="DK58" s="503"/>
      <c r="DL58" s="503"/>
      <c r="DM58" s="503"/>
      <c r="DN58" s="503"/>
      <c r="DO58" s="503"/>
      <c r="DP58" s="503"/>
      <c r="DQ58" s="503"/>
      <c r="DR58" s="503"/>
      <c r="DS58" s="503"/>
      <c r="DT58" s="503"/>
      <c r="DU58" s="68"/>
      <c r="DV58" s="381">
        <v>0</v>
      </c>
      <c r="DW58" s="503"/>
      <c r="DX58" s="503"/>
      <c r="DY58" s="503"/>
      <c r="DZ58" s="503"/>
      <c r="EA58" s="503"/>
      <c r="EB58" s="503"/>
      <c r="EC58" s="503"/>
      <c r="ED58" s="503"/>
      <c r="EE58" s="503"/>
      <c r="EF58" s="503"/>
      <c r="EG58" s="503"/>
      <c r="EH58" s="50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JD58" s="615"/>
      <c r="JF58" s="615"/>
      <c r="JH58" s="615"/>
      <c r="JJ58" s="615"/>
      <c r="JL58" s="615"/>
      <c r="JN58" s="615"/>
      <c r="JO58" s="615"/>
      <c r="JQ58" s="615"/>
      <c r="JR58" s="615"/>
    </row>
    <row r="59" spans="1:278" s="7" customFormat="1" ht="5.0999999999999996" customHeight="1">
      <c r="A59" s="1"/>
      <c r="B59" s="6"/>
      <c r="C59" s="148"/>
      <c r="D59" s="153"/>
      <c r="E59" s="148"/>
      <c r="F59" s="149"/>
      <c r="G59" s="148"/>
      <c r="H59" s="149"/>
      <c r="I59" s="133"/>
      <c r="J59" s="179"/>
      <c r="K59" s="180"/>
      <c r="L59" s="176"/>
      <c r="M59" s="47"/>
      <c r="N59" s="152"/>
      <c r="O59" s="8"/>
      <c r="P59" s="148"/>
      <c r="Q59" s="153"/>
      <c r="R59" s="148"/>
      <c r="S59" s="149"/>
      <c r="T59" s="148"/>
      <c r="U59" s="149"/>
      <c r="V59" s="133"/>
      <c r="W59" s="181"/>
      <c r="X59" s="182"/>
      <c r="Y59" s="133"/>
      <c r="Z59" s="179"/>
      <c r="AA59" s="180"/>
      <c r="AO59" s="381">
        <v>0</v>
      </c>
      <c r="AQ59" s="53"/>
      <c r="AR59" s="8"/>
      <c r="AS59" s="469"/>
      <c r="AT59" s="469"/>
      <c r="AU59" s="469"/>
      <c r="AV59" s="469"/>
      <c r="AW59" s="469"/>
      <c r="AX59" s="469"/>
      <c r="AY59" s="469"/>
      <c r="AZ59" s="469"/>
      <c r="BA59" s="469"/>
      <c r="BB59" s="502"/>
      <c r="BC59" s="469"/>
      <c r="BD59" s="469"/>
      <c r="BE59" s="68"/>
      <c r="BF59" s="381">
        <v>0</v>
      </c>
      <c r="BG59" s="469"/>
      <c r="BH59" s="468"/>
      <c r="BI59" s="509"/>
      <c r="BJ59" s="468"/>
      <c r="BK59" s="509"/>
      <c r="BL59" s="468"/>
      <c r="BM59" s="468"/>
      <c r="BN59" s="468"/>
      <c r="BO59" s="509"/>
      <c r="BP59" s="468"/>
      <c r="BQ59" s="509"/>
      <c r="BR59" s="469"/>
      <c r="BS59" s="68"/>
      <c r="BT59" s="68"/>
      <c r="BU59" s="381">
        <v>0</v>
      </c>
      <c r="BV59" s="68"/>
      <c r="BW59" s="501"/>
      <c r="BX59" s="451"/>
      <c r="BY59" s="469"/>
      <c r="BZ59" s="469"/>
      <c r="CA59" s="469"/>
      <c r="CB59" s="469"/>
      <c r="CC59" s="469"/>
      <c r="CD59" s="469"/>
      <c r="CE59" s="469"/>
      <c r="CF59" s="469"/>
      <c r="CG59" s="469"/>
      <c r="CH59" s="469"/>
      <c r="CI59" s="469"/>
      <c r="CJ59" s="469"/>
      <c r="CK59" s="68"/>
      <c r="CL59" s="381">
        <v>0</v>
      </c>
      <c r="CM59" s="469"/>
      <c r="CN59" s="469"/>
      <c r="CO59" s="469"/>
      <c r="CP59" s="469"/>
      <c r="CQ59" s="469"/>
      <c r="CR59" s="469"/>
      <c r="CS59" s="469"/>
      <c r="CT59" s="469"/>
      <c r="CU59" s="469"/>
      <c r="CV59" s="469"/>
      <c r="CW59" s="469"/>
      <c r="CX59" s="469"/>
      <c r="CY59" s="68"/>
      <c r="CZ59" s="68"/>
      <c r="DA59" s="381">
        <v>0</v>
      </c>
      <c r="DB59" s="68"/>
      <c r="DC59" s="68"/>
      <c r="DD59" s="501"/>
      <c r="DE59" s="68"/>
      <c r="DF59" s="617"/>
      <c r="DH59" s="618"/>
      <c r="DI59" s="619"/>
      <c r="DJ59" s="469"/>
      <c r="DK59" s="469"/>
      <c r="DL59" s="469"/>
      <c r="DM59" s="469"/>
      <c r="DN59" s="469"/>
      <c r="DO59" s="469"/>
      <c r="DP59" s="469"/>
      <c r="DQ59" s="469"/>
      <c r="DR59" s="469"/>
      <c r="DS59" s="469"/>
      <c r="DT59" s="469"/>
      <c r="DU59" s="68"/>
      <c r="DV59" s="381">
        <v>0</v>
      </c>
      <c r="DW59" s="469"/>
      <c r="DX59" s="469"/>
      <c r="DY59" s="469"/>
      <c r="DZ59" s="469"/>
      <c r="EA59" s="469"/>
      <c r="EB59" s="469"/>
      <c r="EC59" s="469"/>
      <c r="ED59" s="469"/>
      <c r="EE59" s="469"/>
      <c r="EF59" s="469"/>
      <c r="EG59" s="469"/>
      <c r="EH59" s="510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JD59" s="618"/>
      <c r="JF59" s="618"/>
      <c r="JH59" s="618"/>
      <c r="JJ59" s="618"/>
      <c r="JL59" s="618"/>
      <c r="JN59" s="618"/>
      <c r="JO59" s="618"/>
      <c r="JQ59" s="618"/>
      <c r="JR59" s="618"/>
    </row>
    <row r="60" spans="1:278" s="101" customFormat="1" ht="15" customHeight="1">
      <c r="A60" s="87" t="s">
        <v>63</v>
      </c>
      <c r="B60" s="88"/>
      <c r="C60" s="89" t="s">
        <v>16</v>
      </c>
      <c r="D60" s="99" t="e">
        <v>#VALUE!</v>
      </c>
      <c r="E60" s="89">
        <v>0</v>
      </c>
      <c r="F60" s="90" t="e">
        <v>#DIV/0!</v>
      </c>
      <c r="G60" s="89" t="s">
        <v>16</v>
      </c>
      <c r="H60" s="90" t="e">
        <v>#VALUE!</v>
      </c>
      <c r="I60" s="92"/>
      <c r="J60" s="93" t="e">
        <v>#VALUE!</v>
      </c>
      <c r="K60" s="94" t="e">
        <v>#VALUE!</v>
      </c>
      <c r="L60" s="95"/>
      <c r="M60" s="96"/>
      <c r="N60" s="97" t="s">
        <v>16</v>
      </c>
      <c r="O60" s="98"/>
      <c r="P60" s="89" t="s">
        <v>63</v>
      </c>
      <c r="Q60" s="99" t="e">
        <v>#VALUE!</v>
      </c>
      <c r="R60" s="89" t="s">
        <v>63</v>
      </c>
      <c r="S60" s="90" t="e">
        <v>#VALUE!</v>
      </c>
      <c r="T60" s="89" t="s">
        <v>63</v>
      </c>
      <c r="U60" s="90" t="e">
        <v>#VALUE!</v>
      </c>
      <c r="V60" s="92"/>
      <c r="W60" s="160">
        <v>1532284.7100000002</v>
      </c>
      <c r="X60" s="161">
        <v>1467286</v>
      </c>
      <c r="Y60" s="92"/>
      <c r="Z60" s="93" t="e">
        <v>#VALUE!</v>
      </c>
      <c r="AA60" s="94" t="e">
        <v>#VALUE!</v>
      </c>
      <c r="AO60" s="427" t="s">
        <v>63</v>
      </c>
      <c r="AQ60" s="96"/>
      <c r="AR60" s="511" t="s">
        <v>16</v>
      </c>
      <c r="AS60" s="512">
        <v>94478.15</v>
      </c>
      <c r="AT60" s="512">
        <v>92094.78</v>
      </c>
      <c r="AU60" s="512">
        <v>98998.720000000001</v>
      </c>
      <c r="AV60" s="512">
        <v>98135.35</v>
      </c>
      <c r="AW60" s="512">
        <v>98443.459999999992</v>
      </c>
      <c r="AX60" s="512">
        <v>127644.11</v>
      </c>
      <c r="AY60" s="512">
        <v>125122.17</v>
      </c>
      <c r="AZ60" s="512">
        <v>133388.75</v>
      </c>
      <c r="BA60" s="512">
        <v>125284.15</v>
      </c>
      <c r="BB60" s="513">
        <v>0</v>
      </c>
      <c r="BC60" s="512">
        <v>0</v>
      </c>
      <c r="BD60" s="512">
        <v>0</v>
      </c>
      <c r="BE60" s="432"/>
      <c r="BF60" s="381" t="s">
        <v>63</v>
      </c>
      <c r="BG60" s="512">
        <v>94478.15</v>
      </c>
      <c r="BH60" s="512">
        <v>186572.93000000002</v>
      </c>
      <c r="BI60" s="512">
        <v>285571.65000000002</v>
      </c>
      <c r="BJ60" s="512">
        <v>383707.00000000006</v>
      </c>
      <c r="BK60" s="512">
        <v>482150.46</v>
      </c>
      <c r="BL60" s="512">
        <v>609794.56999999995</v>
      </c>
      <c r="BM60" s="512">
        <v>734916.74</v>
      </c>
      <c r="BN60" s="512">
        <v>868305.49</v>
      </c>
      <c r="BO60" s="512">
        <v>993589.64</v>
      </c>
      <c r="BP60" s="512">
        <v>993589.64</v>
      </c>
      <c r="BQ60" s="512">
        <v>993589.64</v>
      </c>
      <c r="BR60" s="512">
        <v>993589.64</v>
      </c>
      <c r="BS60" s="432"/>
      <c r="BT60" s="432"/>
      <c r="BU60" s="381" t="s">
        <v>63</v>
      </c>
      <c r="BV60" s="432"/>
      <c r="BW60" s="514"/>
      <c r="BX60" s="515" t="s">
        <v>16</v>
      </c>
      <c r="BY60" s="512">
        <v>94478.15</v>
      </c>
      <c r="BZ60" s="512">
        <v>92094.78</v>
      </c>
      <c r="CA60" s="512">
        <v>98998.720000000001</v>
      </c>
      <c r="CB60" s="512">
        <v>98135.35</v>
      </c>
      <c r="CC60" s="512">
        <v>98443.459999999992</v>
      </c>
      <c r="CD60" s="512">
        <v>127644.11</v>
      </c>
      <c r="CE60" s="512">
        <v>125122.17</v>
      </c>
      <c r="CF60" s="512">
        <v>133388.75</v>
      </c>
      <c r="CG60" s="512">
        <v>125284.15</v>
      </c>
      <c r="CH60" s="512">
        <v>0</v>
      </c>
      <c r="CI60" s="512">
        <v>0</v>
      </c>
      <c r="CJ60" s="512">
        <v>0</v>
      </c>
      <c r="CK60" s="432"/>
      <c r="CL60" s="381" t="s">
        <v>63</v>
      </c>
      <c r="CM60" s="512">
        <v>94478.15</v>
      </c>
      <c r="CN60" s="512">
        <v>186572.93000000002</v>
      </c>
      <c r="CO60" s="512">
        <v>285571.65000000002</v>
      </c>
      <c r="CP60" s="512">
        <v>383707.00000000006</v>
      </c>
      <c r="CQ60" s="512">
        <v>482150.46</v>
      </c>
      <c r="CR60" s="512">
        <v>609794.56999999995</v>
      </c>
      <c r="CS60" s="512">
        <v>734916.74</v>
      </c>
      <c r="CT60" s="512">
        <v>868305.49</v>
      </c>
      <c r="CU60" s="512">
        <v>993589.64</v>
      </c>
      <c r="CV60" s="512">
        <v>993589.64</v>
      </c>
      <c r="CW60" s="512">
        <v>993589.64</v>
      </c>
      <c r="CX60" s="512">
        <v>993589.64</v>
      </c>
      <c r="CY60" s="432"/>
      <c r="CZ60" s="432"/>
      <c r="DA60" s="381" t="s">
        <v>63</v>
      </c>
      <c r="DB60" s="432"/>
      <c r="DC60" s="432"/>
      <c r="DD60" s="514"/>
      <c r="DE60" s="432"/>
      <c r="DF60" s="523" t="s">
        <v>16</v>
      </c>
      <c r="DH60" s="599">
        <v>1842611.6381369922</v>
      </c>
      <c r="DI60" s="560">
        <v>-97725</v>
      </c>
      <c r="DJ60" s="512">
        <v>-97725</v>
      </c>
      <c r="DK60" s="512">
        <v>-97725</v>
      </c>
      <c r="DL60" s="512">
        <v>-97725</v>
      </c>
      <c r="DM60" s="512">
        <v>-97725</v>
      </c>
      <c r="DN60" s="512">
        <v>-97725</v>
      </c>
      <c r="DO60" s="512">
        <v>-97725</v>
      </c>
      <c r="DP60" s="512">
        <v>-97725</v>
      </c>
      <c r="DQ60" s="512">
        <v>-97725</v>
      </c>
      <c r="DR60" s="512">
        <v>-97725</v>
      </c>
      <c r="DS60" s="512">
        <v>-97725</v>
      </c>
      <c r="DT60" s="512">
        <v>-97725</v>
      </c>
      <c r="DU60" s="432"/>
      <c r="DV60" s="381" t="s">
        <v>63</v>
      </c>
      <c r="DW60" s="512">
        <v>-97725</v>
      </c>
      <c r="DX60" s="512">
        <v>-195450</v>
      </c>
      <c r="DY60" s="512">
        <v>-293175</v>
      </c>
      <c r="DZ60" s="512">
        <v>-390900</v>
      </c>
      <c r="EA60" s="512">
        <v>-488625</v>
      </c>
      <c r="EB60" s="512">
        <v>-586350</v>
      </c>
      <c r="EC60" s="512">
        <v>-684075</v>
      </c>
      <c r="ED60" s="512">
        <v>-781800</v>
      </c>
      <c r="EE60" s="512">
        <v>-879525</v>
      </c>
      <c r="EF60" s="512">
        <v>-977250</v>
      </c>
      <c r="EG60" s="512">
        <v>-1074975</v>
      </c>
      <c r="EH60" s="516">
        <v>-1172700</v>
      </c>
      <c r="EI60" s="432"/>
      <c r="EJ60" s="432"/>
      <c r="EK60" s="432"/>
      <c r="EL60" s="432"/>
      <c r="EM60" s="432"/>
      <c r="EN60" s="432"/>
      <c r="EO60" s="432"/>
      <c r="EP60" s="432"/>
      <c r="EQ60" s="432"/>
      <c r="ER60" s="432"/>
      <c r="ES60" s="432"/>
      <c r="ET60" s="432"/>
      <c r="EU60" s="432"/>
      <c r="EV60" s="432"/>
      <c r="EW60" s="432"/>
      <c r="EX60" s="432"/>
      <c r="JD60" s="599">
        <v>1675713.8079006821</v>
      </c>
      <c r="JF60" s="599">
        <v>1478895.97</v>
      </c>
      <c r="JH60" s="599">
        <v>1448332.4029999999</v>
      </c>
      <c r="JJ60" s="599">
        <v>1532284.7100000002</v>
      </c>
      <c r="JL60" s="599">
        <v>1467286</v>
      </c>
      <c r="JN60" s="599">
        <f t="shared" ref="JN60" si="21">+DH60-JD60</f>
        <v>166897.83023631014</v>
      </c>
      <c r="JO60" s="612">
        <f t="shared" ref="JO60" si="22">+JN60/JD60</f>
        <v>9.9598051558337466E-2</v>
      </c>
      <c r="JQ60" s="599">
        <f t="shared" ref="JQ60" si="23">+DH60-JF60</f>
        <v>363715.66813699226</v>
      </c>
      <c r="JR60" s="612">
        <v>0</v>
      </c>
    </row>
    <row r="61" spans="1:278" s="7" customFormat="1" ht="5.0999999999999996" customHeight="1">
      <c r="A61" s="1"/>
      <c r="B61" s="6"/>
      <c r="C61" s="108"/>
      <c r="D61" s="19"/>
      <c r="E61" s="108"/>
      <c r="F61" s="109"/>
      <c r="G61" s="108"/>
      <c r="H61" s="109"/>
      <c r="I61" s="8"/>
      <c r="J61" s="108"/>
      <c r="K61" s="109"/>
      <c r="L61" s="8"/>
      <c r="M61" s="108"/>
      <c r="N61" s="109"/>
      <c r="O61" s="8"/>
      <c r="P61" s="102"/>
      <c r="Q61" s="24"/>
      <c r="R61" s="102"/>
      <c r="S61" s="163"/>
      <c r="T61" s="102"/>
      <c r="U61" s="109"/>
      <c r="V61" s="8"/>
      <c r="W61" s="164"/>
      <c r="X61" s="163"/>
      <c r="Y61" s="8"/>
      <c r="Z61" s="108"/>
      <c r="AA61" s="109"/>
      <c r="AO61" s="381">
        <v>0</v>
      </c>
      <c r="AQ61" s="108"/>
      <c r="AR61" s="19"/>
      <c r="AS61" s="487"/>
      <c r="AT61" s="487"/>
      <c r="AU61" s="487"/>
      <c r="AV61" s="487"/>
      <c r="AW61" s="487"/>
      <c r="AX61" s="487"/>
      <c r="AY61" s="487"/>
      <c r="AZ61" s="487"/>
      <c r="BA61" s="487"/>
      <c r="BB61" s="488"/>
      <c r="BC61" s="487"/>
      <c r="BD61" s="487"/>
      <c r="BF61" s="381">
        <v>0</v>
      </c>
      <c r="BG61" s="487"/>
      <c r="BH61" s="108"/>
      <c r="BI61" s="19"/>
      <c r="BJ61" s="108"/>
      <c r="BK61" s="19"/>
      <c r="BL61" s="108"/>
      <c r="BM61" s="108"/>
      <c r="BN61" s="108"/>
      <c r="BO61" s="19"/>
      <c r="BP61" s="108"/>
      <c r="BQ61" s="19"/>
      <c r="BR61" s="487"/>
      <c r="BU61" s="381">
        <v>0</v>
      </c>
      <c r="BW61" s="108"/>
      <c r="BX61" s="19"/>
      <c r="BY61" s="487"/>
      <c r="BZ61" s="487"/>
      <c r="CA61" s="487"/>
      <c r="CB61" s="487"/>
      <c r="CC61" s="487"/>
      <c r="CD61" s="487"/>
      <c r="CE61" s="487"/>
      <c r="CF61" s="487"/>
      <c r="CG61" s="487"/>
      <c r="CH61" s="487"/>
      <c r="CI61" s="487"/>
      <c r="CJ61" s="487"/>
      <c r="CL61" s="381">
        <v>0</v>
      </c>
      <c r="CM61" s="487"/>
      <c r="CN61" s="487"/>
      <c r="CO61" s="487"/>
      <c r="CP61" s="487"/>
      <c r="CQ61" s="487"/>
      <c r="CR61" s="487"/>
      <c r="CS61" s="487"/>
      <c r="CT61" s="487"/>
      <c r="CU61" s="487"/>
      <c r="CV61" s="487"/>
      <c r="CW61" s="487"/>
      <c r="CX61" s="487"/>
      <c r="DA61" s="381">
        <v>0</v>
      </c>
      <c r="DD61" s="108"/>
      <c r="DE61" s="19"/>
      <c r="DF61" s="109"/>
      <c r="DH61" s="487"/>
      <c r="DI61" s="109"/>
      <c r="DJ61" s="487"/>
      <c r="DK61" s="487"/>
      <c r="DL61" s="487"/>
      <c r="DM61" s="487"/>
      <c r="DN61" s="487"/>
      <c r="DO61" s="487"/>
      <c r="DP61" s="487"/>
      <c r="DQ61" s="487"/>
      <c r="DR61" s="487"/>
      <c r="DS61" s="487"/>
      <c r="DT61" s="487"/>
      <c r="DV61" s="381">
        <v>0</v>
      </c>
      <c r="DW61" s="487"/>
      <c r="DX61" s="487"/>
      <c r="DY61" s="487"/>
      <c r="DZ61" s="487"/>
      <c r="EA61" s="487"/>
      <c r="EB61" s="487"/>
      <c r="EC61" s="487"/>
      <c r="ED61" s="487"/>
      <c r="EE61" s="487"/>
      <c r="EF61" s="487"/>
      <c r="EG61" s="487"/>
      <c r="EH61" s="489"/>
      <c r="JD61" s="487"/>
      <c r="JF61" s="487"/>
      <c r="JH61" s="487"/>
      <c r="JJ61" s="487"/>
      <c r="JL61" s="487"/>
      <c r="JN61" s="487"/>
      <c r="JO61" s="487"/>
      <c r="JQ61" s="487"/>
      <c r="JR61" s="487"/>
    </row>
    <row r="62" spans="1:278" s="7" customFormat="1" ht="15" customHeight="1">
      <c r="A62" s="1"/>
      <c r="B62" s="6"/>
      <c r="I62" s="8"/>
      <c r="L62" s="8"/>
      <c r="O62" s="8"/>
      <c r="V62" s="8"/>
      <c r="W62" s="5"/>
      <c r="X62" s="5"/>
      <c r="Y62" s="8"/>
      <c r="AO62" s="381">
        <v>0</v>
      </c>
      <c r="AU62" s="68"/>
      <c r="AV62" s="68"/>
      <c r="BB62" s="491"/>
      <c r="BC62" s="388"/>
      <c r="BF62" s="381">
        <v>0</v>
      </c>
      <c r="BU62" s="381">
        <v>0</v>
      </c>
      <c r="CL62" s="381">
        <v>0</v>
      </c>
      <c r="DA62" s="381">
        <v>0</v>
      </c>
      <c r="DV62" s="381">
        <v>0</v>
      </c>
      <c r="EH62" s="388"/>
    </row>
    <row r="63" spans="1:278" s="7" customFormat="1" ht="15" customHeight="1">
      <c r="A63" s="1"/>
      <c r="B63" s="6"/>
      <c r="I63" s="8"/>
      <c r="L63" s="8"/>
      <c r="O63" s="8"/>
      <c r="V63" s="8"/>
      <c r="W63" s="5"/>
      <c r="X63" s="5"/>
      <c r="Y63" s="8"/>
      <c r="AO63" s="381">
        <v>0</v>
      </c>
      <c r="BB63" s="491"/>
      <c r="BC63" s="388"/>
      <c r="BF63" s="381">
        <v>0</v>
      </c>
      <c r="BU63" s="381">
        <v>0</v>
      </c>
      <c r="CL63" s="381">
        <v>0</v>
      </c>
      <c r="DA63" s="381">
        <v>0</v>
      </c>
      <c r="DM63" s="68"/>
      <c r="DV63" s="381">
        <v>0</v>
      </c>
      <c r="EH63" s="388"/>
    </row>
    <row r="64" spans="1:278" s="7" customFormat="1">
      <c r="A64" s="1"/>
      <c r="B64" s="6"/>
      <c r="I64" s="8"/>
      <c r="J64" s="809" t="s">
        <v>4</v>
      </c>
      <c r="K64" s="809"/>
      <c r="L64" s="35"/>
      <c r="M64" s="810" t="s">
        <v>64</v>
      </c>
      <c r="N64" s="811"/>
      <c r="O64" s="36"/>
      <c r="V64" s="8"/>
      <c r="W64" s="5"/>
      <c r="X64" s="5"/>
      <c r="Y64" s="8"/>
      <c r="Z64" s="815" t="s">
        <v>4</v>
      </c>
      <c r="AA64" s="816"/>
      <c r="AO64" s="381">
        <v>0</v>
      </c>
      <c r="AQ64" s="801" t="s">
        <v>64</v>
      </c>
      <c r="AR64" s="803"/>
      <c r="BB64" s="491"/>
      <c r="BC64" s="388"/>
      <c r="BD64" s="671"/>
      <c r="BF64" s="381">
        <v>0</v>
      </c>
      <c r="BU64" s="381">
        <v>0</v>
      </c>
      <c r="BW64" s="801" t="s">
        <v>64</v>
      </c>
      <c r="BX64" s="803"/>
      <c r="CL64" s="381">
        <v>0</v>
      </c>
      <c r="DA64" s="381">
        <v>0</v>
      </c>
      <c r="DD64" s="801" t="s">
        <v>64</v>
      </c>
      <c r="DE64" s="802"/>
      <c r="DF64" s="803"/>
      <c r="DH64" s="586"/>
      <c r="DV64" s="381">
        <v>0</v>
      </c>
      <c r="EH64" s="388"/>
      <c r="JD64" s="586"/>
      <c r="JF64" s="586"/>
      <c r="JH64" s="586"/>
      <c r="JJ64" s="586"/>
      <c r="JL64" s="586"/>
      <c r="JN64" s="586" t="s">
        <v>264</v>
      </c>
      <c r="JO64" s="586"/>
      <c r="JQ64" s="586" t="s">
        <v>264</v>
      </c>
      <c r="JR64" s="586"/>
    </row>
    <row r="65" spans="1:278" s="7" customFormat="1" ht="25.5" customHeight="1">
      <c r="A65" s="1"/>
      <c r="B65" s="6"/>
      <c r="C65" s="38" t="s">
        <v>7</v>
      </c>
      <c r="D65" s="39" t="s">
        <v>8</v>
      </c>
      <c r="E65" s="38" t="s">
        <v>9</v>
      </c>
      <c r="F65" s="39" t="s">
        <v>8</v>
      </c>
      <c r="G65" s="38" t="s">
        <v>10</v>
      </c>
      <c r="H65" s="39" t="s">
        <v>8</v>
      </c>
      <c r="I65" s="40"/>
      <c r="J65" s="41" t="s">
        <v>11</v>
      </c>
      <c r="K65" s="42" t="s">
        <v>12</v>
      </c>
      <c r="L65" s="35"/>
      <c r="M65" s="812"/>
      <c r="N65" s="813"/>
      <c r="O65" s="36"/>
      <c r="P65" s="38" t="s">
        <v>7</v>
      </c>
      <c r="Q65" s="39" t="s">
        <v>8</v>
      </c>
      <c r="R65" s="38">
        <v>2022</v>
      </c>
      <c r="S65" s="39" t="s">
        <v>8</v>
      </c>
      <c r="T65" s="38">
        <v>2021</v>
      </c>
      <c r="U65" s="39" t="s">
        <v>8</v>
      </c>
      <c r="V65" s="40"/>
      <c r="W65" s="43">
        <v>2019</v>
      </c>
      <c r="X65" s="44">
        <v>2018</v>
      </c>
      <c r="Y65" s="40"/>
      <c r="Z65" s="41" t="s">
        <v>11</v>
      </c>
      <c r="AA65" s="42" t="s">
        <v>12</v>
      </c>
      <c r="AO65" s="381">
        <v>0</v>
      </c>
      <c r="AQ65" s="804"/>
      <c r="AR65" s="806"/>
      <c r="AS65" s="398">
        <v>80721</v>
      </c>
      <c r="AT65" s="398">
        <v>80752</v>
      </c>
      <c r="AU65" s="398">
        <v>80780</v>
      </c>
      <c r="AV65" s="398">
        <v>80811</v>
      </c>
      <c r="AW65" s="398">
        <v>80841</v>
      </c>
      <c r="AX65" s="398">
        <v>80872</v>
      </c>
      <c r="AY65" s="398">
        <v>80902</v>
      </c>
      <c r="AZ65" s="398">
        <v>80933</v>
      </c>
      <c r="BA65" s="398">
        <v>80964</v>
      </c>
      <c r="BB65" s="398">
        <v>80994</v>
      </c>
      <c r="BC65" s="398">
        <v>81025</v>
      </c>
      <c r="BD65" s="399">
        <v>81055</v>
      </c>
      <c r="BF65" s="381">
        <v>0</v>
      </c>
      <c r="BG65" s="398">
        <v>80721</v>
      </c>
      <c r="BH65" s="398">
        <v>80752</v>
      </c>
      <c r="BI65" s="398">
        <v>80780</v>
      </c>
      <c r="BJ65" s="398">
        <v>80811</v>
      </c>
      <c r="BK65" s="398">
        <v>80841</v>
      </c>
      <c r="BL65" s="398">
        <v>80872</v>
      </c>
      <c r="BM65" s="398">
        <v>80902</v>
      </c>
      <c r="BN65" s="398">
        <v>80933</v>
      </c>
      <c r="BO65" s="398">
        <v>80964</v>
      </c>
      <c r="BP65" s="398">
        <v>80994</v>
      </c>
      <c r="BQ65" s="398">
        <v>81025</v>
      </c>
      <c r="BR65" s="399">
        <v>81055</v>
      </c>
      <c r="BU65" s="381">
        <v>0</v>
      </c>
      <c r="BW65" s="804"/>
      <c r="BX65" s="806"/>
      <c r="BY65" s="398">
        <v>44197</v>
      </c>
      <c r="BZ65" s="398">
        <v>44228</v>
      </c>
      <c r="CA65" s="398">
        <v>44256</v>
      </c>
      <c r="CB65" s="398">
        <v>44287</v>
      </c>
      <c r="CC65" s="398">
        <v>44317</v>
      </c>
      <c r="CD65" s="398">
        <v>44348</v>
      </c>
      <c r="CE65" s="398">
        <v>44378</v>
      </c>
      <c r="CF65" s="398">
        <v>44409</v>
      </c>
      <c r="CG65" s="398">
        <v>44440</v>
      </c>
      <c r="CH65" s="398">
        <v>44470</v>
      </c>
      <c r="CI65" s="398">
        <v>44501</v>
      </c>
      <c r="CJ65" s="399">
        <v>44531</v>
      </c>
      <c r="CL65" s="381">
        <v>0</v>
      </c>
      <c r="CM65" s="398">
        <v>44197</v>
      </c>
      <c r="CN65" s="398">
        <v>44228</v>
      </c>
      <c r="CO65" s="398">
        <v>44256</v>
      </c>
      <c r="CP65" s="398">
        <v>44287</v>
      </c>
      <c r="CQ65" s="398">
        <v>44317</v>
      </c>
      <c r="CR65" s="398">
        <v>44348</v>
      </c>
      <c r="CS65" s="398">
        <v>44378</v>
      </c>
      <c r="CT65" s="398">
        <v>44409</v>
      </c>
      <c r="CU65" s="398">
        <v>44440</v>
      </c>
      <c r="CV65" s="398">
        <v>44470</v>
      </c>
      <c r="CW65" s="398">
        <v>44501</v>
      </c>
      <c r="CX65" s="399">
        <v>44531</v>
      </c>
      <c r="DA65" s="381">
        <v>0</v>
      </c>
      <c r="DD65" s="804"/>
      <c r="DE65" s="805"/>
      <c r="DF65" s="806"/>
      <c r="DH65" s="588">
        <v>2023</v>
      </c>
      <c r="DI65" s="589">
        <v>44562</v>
      </c>
      <c r="DJ65" s="398">
        <v>44593</v>
      </c>
      <c r="DK65" s="398">
        <v>44621</v>
      </c>
      <c r="DL65" s="398">
        <v>44652</v>
      </c>
      <c r="DM65" s="398">
        <v>44682</v>
      </c>
      <c r="DN65" s="398">
        <v>44713</v>
      </c>
      <c r="DO65" s="398">
        <v>44743</v>
      </c>
      <c r="DP65" s="398">
        <v>44774</v>
      </c>
      <c r="DQ65" s="398">
        <v>44805</v>
      </c>
      <c r="DR65" s="398">
        <v>44835</v>
      </c>
      <c r="DS65" s="398">
        <v>44866</v>
      </c>
      <c r="DT65" s="399">
        <v>44896</v>
      </c>
      <c r="DV65" s="381">
        <v>0</v>
      </c>
      <c r="DW65" s="398">
        <v>44562</v>
      </c>
      <c r="DX65" s="398">
        <v>44593</v>
      </c>
      <c r="DY65" s="398">
        <v>44621</v>
      </c>
      <c r="DZ65" s="398">
        <v>44652</v>
      </c>
      <c r="EA65" s="398">
        <v>44682</v>
      </c>
      <c r="EB65" s="398">
        <v>44713</v>
      </c>
      <c r="EC65" s="398">
        <v>44743</v>
      </c>
      <c r="ED65" s="398">
        <v>44774</v>
      </c>
      <c r="EE65" s="398">
        <v>44805</v>
      </c>
      <c r="EF65" s="398">
        <v>44835</v>
      </c>
      <c r="EG65" s="398">
        <v>44866</v>
      </c>
      <c r="EH65" s="398">
        <v>44896</v>
      </c>
      <c r="JD65" s="723" t="str">
        <f>+JD50</f>
        <v>Forecast - 2022</v>
      </c>
      <c r="JF65" s="588">
        <v>2021</v>
      </c>
      <c r="JH65" s="588">
        <v>2020</v>
      </c>
      <c r="JJ65" s="588">
        <v>2019</v>
      </c>
      <c r="JL65" s="588">
        <v>2018</v>
      </c>
      <c r="JN65" s="588" t="s">
        <v>289</v>
      </c>
      <c r="JO65" s="588" t="s">
        <v>8</v>
      </c>
      <c r="JQ65" s="588" t="s">
        <v>290</v>
      </c>
      <c r="JR65" s="588" t="s">
        <v>8</v>
      </c>
    </row>
    <row r="66" spans="1:278" s="7" customFormat="1" ht="15" customHeight="1">
      <c r="A66" s="1" t="s">
        <v>65</v>
      </c>
      <c r="B66" s="6"/>
      <c r="C66" s="57" t="s">
        <v>66</v>
      </c>
      <c r="D66" s="66" t="e">
        <v>#VALUE!</v>
      </c>
      <c r="E66" s="57">
        <v>0</v>
      </c>
      <c r="F66" s="66" t="e">
        <v>#DIV/0!</v>
      </c>
      <c r="G66" s="57" t="s">
        <v>66</v>
      </c>
      <c r="H66" s="80" t="e">
        <v>#VALUE!</v>
      </c>
      <c r="I66" s="60"/>
      <c r="J66" s="183" t="e">
        <v>#VALUE!</v>
      </c>
      <c r="K66" s="184" t="e">
        <v>#VALUE!</v>
      </c>
      <c r="L66" s="63"/>
      <c r="M66" s="53"/>
      <c r="N66" s="64" t="s">
        <v>66</v>
      </c>
      <c r="O66" s="65"/>
      <c r="P66" s="172" t="s">
        <v>65</v>
      </c>
      <c r="Q66" s="66" t="e">
        <v>#VALUE!</v>
      </c>
      <c r="R66" s="57" t="s">
        <v>65</v>
      </c>
      <c r="S66" s="66" t="e">
        <v>#VALUE!</v>
      </c>
      <c r="T66" s="57" t="s">
        <v>65</v>
      </c>
      <c r="U66" s="58" t="e">
        <v>#VALUE!</v>
      </c>
      <c r="V66" s="60"/>
      <c r="W66" s="185">
        <v>87366.81</v>
      </c>
      <c r="X66" s="186">
        <v>83377</v>
      </c>
      <c r="Y66" s="60"/>
      <c r="Z66" s="183" t="e">
        <v>#VALUE!</v>
      </c>
      <c r="AA66" s="184" t="e">
        <v>#VALUE!</v>
      </c>
      <c r="AO66" s="381" t="s">
        <v>65</v>
      </c>
      <c r="AQ66" s="53"/>
      <c r="AR66" s="404" t="s">
        <v>66</v>
      </c>
      <c r="AS66" s="468">
        <v>5322.39</v>
      </c>
      <c r="AT66" s="468">
        <v>4577.32</v>
      </c>
      <c r="AU66" s="452">
        <v>5270.25</v>
      </c>
      <c r="AV66" s="452">
        <v>4434.8500000000004</v>
      </c>
      <c r="AW66" s="468">
        <v>5565.06</v>
      </c>
      <c r="AX66" s="452">
        <v>5036.6400000000003</v>
      </c>
      <c r="AY66" s="452">
        <v>5704.45</v>
      </c>
      <c r="AZ66" s="452">
        <v>9220.1</v>
      </c>
      <c r="BA66" s="468">
        <v>5138.6100000000006</v>
      </c>
      <c r="BB66" s="497"/>
      <c r="BC66" s="452"/>
      <c r="BD66" s="469"/>
      <c r="BE66" s="68"/>
      <c r="BF66" s="381" t="s">
        <v>65</v>
      </c>
      <c r="BG66" s="468">
        <v>5322.39</v>
      </c>
      <c r="BH66" s="468">
        <v>9899.7099999999991</v>
      </c>
      <c r="BI66" s="468">
        <v>15169.96</v>
      </c>
      <c r="BJ66" s="468">
        <v>19604.809999999998</v>
      </c>
      <c r="BK66" s="468">
        <v>25169.87</v>
      </c>
      <c r="BL66" s="468">
        <v>30206.51</v>
      </c>
      <c r="BM66" s="468">
        <v>35910.959999999999</v>
      </c>
      <c r="BN66" s="468">
        <v>45131.06</v>
      </c>
      <c r="BO66" s="468">
        <v>50269.67</v>
      </c>
      <c r="BP66" s="468">
        <v>50269.67</v>
      </c>
      <c r="BQ66" s="468">
        <v>50269.67</v>
      </c>
      <c r="BR66" s="469">
        <v>50269.67</v>
      </c>
      <c r="BS66" s="68"/>
      <c r="BT66" s="68"/>
      <c r="BU66" s="381" t="s">
        <v>65</v>
      </c>
      <c r="BV66" s="68"/>
      <c r="BW66" s="501"/>
      <c r="BX66" s="173" t="s">
        <v>66</v>
      </c>
      <c r="BY66" s="468">
        <v>5322.39</v>
      </c>
      <c r="BZ66" s="468">
        <v>4577.32</v>
      </c>
      <c r="CA66" s="452">
        <v>5270.25</v>
      </c>
      <c r="CB66" s="452">
        <v>4434.8500000000004</v>
      </c>
      <c r="CC66" s="468">
        <v>5565.06</v>
      </c>
      <c r="CD66" s="452">
        <v>5036.6400000000003</v>
      </c>
      <c r="CE66" s="452">
        <v>5704.45</v>
      </c>
      <c r="CF66" s="452">
        <v>9220.1</v>
      </c>
      <c r="CG66" s="468">
        <v>5138.6100000000006</v>
      </c>
      <c r="CH66" s="497"/>
      <c r="CI66" s="499"/>
      <c r="CJ66" s="472"/>
      <c r="CK66" s="68"/>
      <c r="CL66" s="381" t="s">
        <v>65</v>
      </c>
      <c r="CM66" s="470">
        <v>5322.39</v>
      </c>
      <c r="CN66" s="470">
        <v>9899.7099999999991</v>
      </c>
      <c r="CO66" s="470">
        <v>15169.96</v>
      </c>
      <c r="CP66" s="470">
        <v>19604.809999999998</v>
      </c>
      <c r="CQ66" s="470">
        <v>25169.87</v>
      </c>
      <c r="CR66" s="470">
        <v>30206.51</v>
      </c>
      <c r="CS66" s="470">
        <v>35910.959999999999</v>
      </c>
      <c r="CT66" s="470">
        <v>45131.06</v>
      </c>
      <c r="CU66" s="470">
        <v>50269.67</v>
      </c>
      <c r="CV66" s="470">
        <v>50269.67</v>
      </c>
      <c r="CW66" s="470">
        <v>50269.67</v>
      </c>
      <c r="CX66" s="471">
        <v>50269.67</v>
      </c>
      <c r="CY66" s="68">
        <v>67026.226666666669</v>
      </c>
      <c r="CZ66" s="68"/>
      <c r="DA66" s="381" t="s">
        <v>65</v>
      </c>
      <c r="DB66" s="68"/>
      <c r="DC66" s="68"/>
      <c r="DD66" s="517"/>
      <c r="DE66" s="620"/>
      <c r="DF66" s="518" t="s">
        <v>66</v>
      </c>
      <c r="DH66" s="592">
        <v>99863.407329199137</v>
      </c>
      <c r="DI66" s="610">
        <v>-19545</v>
      </c>
      <c r="DJ66" s="472">
        <v>-19545</v>
      </c>
      <c r="DK66" s="472">
        <v>-19545</v>
      </c>
      <c r="DL66" s="472">
        <v>-19545</v>
      </c>
      <c r="DM66" s="472">
        <v>-19545</v>
      </c>
      <c r="DN66" s="472">
        <v>-19545</v>
      </c>
      <c r="DO66" s="472">
        <v>-19545</v>
      </c>
      <c r="DP66" s="472">
        <v>-19545</v>
      </c>
      <c r="DQ66" s="472">
        <v>-19545</v>
      </c>
      <c r="DR66" s="472">
        <v>-19545</v>
      </c>
      <c r="DS66" s="472">
        <v>-19545</v>
      </c>
      <c r="DT66" s="472">
        <v>-19545</v>
      </c>
      <c r="DU66" s="68"/>
      <c r="DV66" s="381" t="s">
        <v>65</v>
      </c>
      <c r="DW66" s="470">
        <v>-19545</v>
      </c>
      <c r="DX66" s="470">
        <v>-39090</v>
      </c>
      <c r="DY66" s="470">
        <v>-58635</v>
      </c>
      <c r="DZ66" s="470">
        <v>-78180</v>
      </c>
      <c r="EA66" s="470">
        <v>-97725</v>
      </c>
      <c r="EB66" s="470">
        <v>-117270</v>
      </c>
      <c r="EC66" s="470">
        <v>-136815</v>
      </c>
      <c r="ED66" s="470">
        <v>-156360</v>
      </c>
      <c r="EE66" s="470">
        <v>-175905</v>
      </c>
      <c r="EF66" s="470">
        <v>-195450</v>
      </c>
      <c r="EG66" s="470">
        <v>-214995</v>
      </c>
      <c r="EH66" s="473">
        <v>-234540</v>
      </c>
      <c r="EI66" s="405"/>
      <c r="EJ66" s="408"/>
      <c r="EK66" s="68"/>
      <c r="EL66" s="68"/>
      <c r="EM66" s="68"/>
      <c r="EN66" s="68"/>
      <c r="EO66" s="68"/>
      <c r="EP66" s="68"/>
      <c r="EQ66" s="68"/>
      <c r="ER66" s="68"/>
      <c r="ES66" s="68"/>
      <c r="ET66" s="68"/>
      <c r="EU66" s="68"/>
      <c r="EV66" s="68"/>
      <c r="EW66" s="68"/>
      <c r="EX66" s="68"/>
      <c r="JD66" s="592">
        <v>86386.965391602731</v>
      </c>
      <c r="JF66" s="592">
        <v>68625.23000000001</v>
      </c>
      <c r="JH66" s="592">
        <v>65863.679999999993</v>
      </c>
      <c r="JJ66" s="592">
        <v>87366.81</v>
      </c>
      <c r="JL66" s="592">
        <v>83377</v>
      </c>
      <c r="JN66" s="592">
        <f t="shared" ref="JN66:JN75" si="24">+DH66-JD66</f>
        <v>13476.441937596406</v>
      </c>
      <c r="JO66" s="593">
        <f t="shared" ref="JO66:JO74" si="25">+JN66/JD66</f>
        <v>0.15600087208187066</v>
      </c>
      <c r="JQ66" s="592">
        <f t="shared" ref="JQ66:JQ75" si="26">+DH66-JF66</f>
        <v>31238.177329199127</v>
      </c>
      <c r="JR66" s="593">
        <v>0</v>
      </c>
    </row>
    <row r="67" spans="1:278" s="7" customFormat="1" ht="15" customHeight="1">
      <c r="A67" s="1" t="s">
        <v>67</v>
      </c>
      <c r="B67" s="6"/>
      <c r="C67" s="118" t="s">
        <v>26</v>
      </c>
      <c r="D67" s="66" t="e">
        <v>#VALUE!</v>
      </c>
      <c r="E67" s="57">
        <v>0</v>
      </c>
      <c r="F67" s="66" t="e">
        <v>#DIV/0!</v>
      </c>
      <c r="G67" s="57" t="s">
        <v>26</v>
      </c>
      <c r="H67" s="58" t="e">
        <v>#VALUE!</v>
      </c>
      <c r="I67" s="60"/>
      <c r="J67" s="61" t="e">
        <v>#VALUE!</v>
      </c>
      <c r="K67" s="62" t="e">
        <v>#VALUE!</v>
      </c>
      <c r="L67" s="63"/>
      <c r="M67" s="53"/>
      <c r="N67" s="64" t="s">
        <v>26</v>
      </c>
      <c r="O67" s="65"/>
      <c r="P67" s="172" t="s">
        <v>67</v>
      </c>
      <c r="Q67" s="66" t="e">
        <v>#VALUE!</v>
      </c>
      <c r="R67" s="57" t="s">
        <v>67</v>
      </c>
      <c r="S67" s="66" t="e">
        <v>#VALUE!</v>
      </c>
      <c r="T67" s="57" t="s">
        <v>67</v>
      </c>
      <c r="U67" s="58" t="e">
        <v>#VALUE!</v>
      </c>
      <c r="V67" s="60"/>
      <c r="W67" s="156">
        <v>102476.18</v>
      </c>
      <c r="X67" s="157">
        <v>97681</v>
      </c>
      <c r="Y67" s="60"/>
      <c r="Z67" s="61" t="e">
        <v>#VALUE!</v>
      </c>
      <c r="AA67" s="62" t="e">
        <v>#VALUE!</v>
      </c>
      <c r="AO67" s="381" t="s">
        <v>67</v>
      </c>
      <c r="AQ67" s="53"/>
      <c r="AR67" s="404" t="s">
        <v>26</v>
      </c>
      <c r="AS67" s="468">
        <v>4507.1099999999997</v>
      </c>
      <c r="AT67" s="405">
        <v>4776.18</v>
      </c>
      <c r="AU67" s="405">
        <v>6074.22</v>
      </c>
      <c r="AV67" s="405">
        <v>7052.7</v>
      </c>
      <c r="AW67" s="405">
        <v>9029.11</v>
      </c>
      <c r="AX67" s="405">
        <v>8470.5300000000007</v>
      </c>
      <c r="AY67" s="405">
        <v>10382.25</v>
      </c>
      <c r="AZ67" s="405">
        <v>10035.86</v>
      </c>
      <c r="BA67" s="405">
        <v>5727.11</v>
      </c>
      <c r="BB67" s="406"/>
      <c r="BC67" s="405"/>
      <c r="BD67" s="469"/>
      <c r="BE67" s="68"/>
      <c r="BF67" s="381" t="s">
        <v>67</v>
      </c>
      <c r="BG67" s="468">
        <v>4507.1099999999997</v>
      </c>
      <c r="BH67" s="468">
        <v>9283.2900000000009</v>
      </c>
      <c r="BI67" s="468">
        <v>15357.510000000002</v>
      </c>
      <c r="BJ67" s="468">
        <v>22410.210000000003</v>
      </c>
      <c r="BK67" s="468">
        <v>31439.320000000003</v>
      </c>
      <c r="BL67" s="468">
        <v>39909.850000000006</v>
      </c>
      <c r="BM67" s="468">
        <v>50292.100000000006</v>
      </c>
      <c r="BN67" s="468">
        <v>60327.960000000006</v>
      </c>
      <c r="BO67" s="468">
        <v>66055.070000000007</v>
      </c>
      <c r="BP67" s="468">
        <v>66055.070000000007</v>
      </c>
      <c r="BQ67" s="468">
        <v>66055.070000000007</v>
      </c>
      <c r="BR67" s="469">
        <v>66055.070000000007</v>
      </c>
      <c r="BS67" s="68"/>
      <c r="BT67" s="68"/>
      <c r="BU67" s="381" t="s">
        <v>67</v>
      </c>
      <c r="BV67" s="68"/>
      <c r="BW67" s="501"/>
      <c r="BX67" s="173" t="s">
        <v>26</v>
      </c>
      <c r="BY67" s="468">
        <v>4507.1099999999997</v>
      </c>
      <c r="BZ67" s="405">
        <v>4776.18</v>
      </c>
      <c r="CA67" s="405">
        <v>6074.22</v>
      </c>
      <c r="CB67" s="405">
        <v>7052.7</v>
      </c>
      <c r="CC67" s="405">
        <v>9029.11</v>
      </c>
      <c r="CD67" s="405">
        <v>8470.5300000000007</v>
      </c>
      <c r="CE67" s="405">
        <v>10382.25</v>
      </c>
      <c r="CF67" s="405">
        <v>10035.86</v>
      </c>
      <c r="CG67" s="405">
        <v>5727.11</v>
      </c>
      <c r="CH67" s="497"/>
      <c r="CI67" s="499"/>
      <c r="CJ67" s="472"/>
      <c r="CK67" s="68"/>
      <c r="CL67" s="381" t="s">
        <v>67</v>
      </c>
      <c r="CM67" s="470">
        <v>4507.1099999999997</v>
      </c>
      <c r="CN67" s="470">
        <v>9283.2900000000009</v>
      </c>
      <c r="CO67" s="470">
        <v>15357.510000000002</v>
      </c>
      <c r="CP67" s="470">
        <v>22410.210000000003</v>
      </c>
      <c r="CQ67" s="470">
        <v>31439.320000000003</v>
      </c>
      <c r="CR67" s="470">
        <v>39909.850000000006</v>
      </c>
      <c r="CS67" s="470">
        <v>50292.100000000006</v>
      </c>
      <c r="CT67" s="470">
        <v>60327.960000000006</v>
      </c>
      <c r="CU67" s="470">
        <v>66055.070000000007</v>
      </c>
      <c r="CV67" s="470">
        <v>66055.070000000007</v>
      </c>
      <c r="CW67" s="470">
        <v>66055.070000000007</v>
      </c>
      <c r="CX67" s="471">
        <v>66055.070000000007</v>
      </c>
      <c r="CY67" s="68">
        <v>88073.426666666681</v>
      </c>
      <c r="CZ67" s="68"/>
      <c r="DA67" s="381" t="s">
        <v>67</v>
      </c>
      <c r="DB67" s="68"/>
      <c r="DC67" s="68"/>
      <c r="DD67" s="501"/>
      <c r="DE67" s="68"/>
      <c r="DF67" s="173" t="s">
        <v>26</v>
      </c>
      <c r="DH67" s="592">
        <v>146523.19440200171</v>
      </c>
      <c r="DI67" s="610">
        <v>-19545</v>
      </c>
      <c r="DJ67" s="472">
        <v>-19545</v>
      </c>
      <c r="DK67" s="472">
        <v>-19545</v>
      </c>
      <c r="DL67" s="472">
        <v>-19545</v>
      </c>
      <c r="DM67" s="472">
        <v>-19545</v>
      </c>
      <c r="DN67" s="472">
        <v>-19545</v>
      </c>
      <c r="DO67" s="472">
        <v>-19545</v>
      </c>
      <c r="DP67" s="472">
        <v>-19545</v>
      </c>
      <c r="DQ67" s="472">
        <v>-19545</v>
      </c>
      <c r="DR67" s="472">
        <v>-19545</v>
      </c>
      <c r="DS67" s="472">
        <v>-19545</v>
      </c>
      <c r="DT67" s="472">
        <v>-19545</v>
      </c>
      <c r="DU67" s="68"/>
      <c r="DV67" s="381" t="s">
        <v>67</v>
      </c>
      <c r="DW67" s="470">
        <v>-19545</v>
      </c>
      <c r="DX67" s="470">
        <v>-39090</v>
      </c>
      <c r="DY67" s="470">
        <v>-58635</v>
      </c>
      <c r="DZ67" s="470">
        <v>-78180</v>
      </c>
      <c r="EA67" s="470">
        <v>-97725</v>
      </c>
      <c r="EB67" s="470">
        <v>-117270</v>
      </c>
      <c r="EC67" s="470">
        <v>-136815</v>
      </c>
      <c r="ED67" s="470">
        <v>-156360</v>
      </c>
      <c r="EE67" s="470">
        <v>-175905</v>
      </c>
      <c r="EF67" s="470">
        <v>-195450</v>
      </c>
      <c r="EG67" s="470">
        <v>-214995</v>
      </c>
      <c r="EH67" s="473">
        <v>-234540</v>
      </c>
      <c r="EI67" s="405"/>
      <c r="EJ67" s="408"/>
      <c r="EK67" s="68"/>
      <c r="EL67" s="68"/>
      <c r="EM67" s="68"/>
      <c r="EN67" s="68"/>
      <c r="EO67" s="68"/>
      <c r="EP67" s="68"/>
      <c r="EQ67" s="68"/>
      <c r="ER67" s="68"/>
      <c r="ES67" s="68"/>
      <c r="ET67" s="68"/>
      <c r="EU67" s="68"/>
      <c r="EV67" s="68"/>
      <c r="EW67" s="68"/>
      <c r="EX67" s="68"/>
      <c r="JD67" s="592">
        <v>135882.44583363584</v>
      </c>
      <c r="JF67" s="592">
        <v>92727.349999999991</v>
      </c>
      <c r="JH67" s="592">
        <v>58098.100000000006</v>
      </c>
      <c r="JJ67" s="592">
        <v>102476.18</v>
      </c>
      <c r="JL67" s="592">
        <v>97681</v>
      </c>
      <c r="JN67" s="592">
        <f t="shared" si="24"/>
        <v>10640.748568365874</v>
      </c>
      <c r="JO67" s="593">
        <f t="shared" si="25"/>
        <v>7.8308485714141465E-2</v>
      </c>
      <c r="JQ67" s="592">
        <f t="shared" si="26"/>
        <v>53795.84440200172</v>
      </c>
      <c r="JR67" s="593">
        <v>0</v>
      </c>
    </row>
    <row r="68" spans="1:278" s="7" customFormat="1" ht="15" customHeight="1">
      <c r="A68" s="1" t="s">
        <v>68</v>
      </c>
      <c r="B68" s="6"/>
      <c r="C68" s="118" t="s">
        <v>22</v>
      </c>
      <c r="D68" s="66" t="e">
        <v>#VALUE!</v>
      </c>
      <c r="E68" s="57">
        <v>0</v>
      </c>
      <c r="F68" s="66" t="e">
        <v>#DIV/0!</v>
      </c>
      <c r="G68" s="57" t="s">
        <v>22</v>
      </c>
      <c r="H68" s="58" t="e">
        <v>#VALUE!</v>
      </c>
      <c r="I68" s="60"/>
      <c r="J68" s="61" t="e">
        <v>#VALUE!</v>
      </c>
      <c r="K68" s="62" t="e">
        <v>#VALUE!</v>
      </c>
      <c r="L68" s="63"/>
      <c r="M68" s="53"/>
      <c r="N68" s="64" t="s">
        <v>22</v>
      </c>
      <c r="O68" s="65"/>
      <c r="P68" s="172" t="s">
        <v>68</v>
      </c>
      <c r="Q68" s="66" t="e">
        <v>#VALUE!</v>
      </c>
      <c r="R68" s="57" t="s">
        <v>68</v>
      </c>
      <c r="S68" s="66" t="e">
        <v>#VALUE!</v>
      </c>
      <c r="T68" s="57" t="s">
        <v>68</v>
      </c>
      <c r="U68" s="58" t="e">
        <v>#VALUE!</v>
      </c>
      <c r="V68" s="60"/>
      <c r="W68" s="156">
        <v>107140.26000000001</v>
      </c>
      <c r="X68" s="157">
        <v>90547</v>
      </c>
      <c r="Y68" s="60"/>
      <c r="Z68" s="61" t="e">
        <v>#VALUE!</v>
      </c>
      <c r="AA68" s="62" t="e">
        <v>#VALUE!</v>
      </c>
      <c r="AO68" s="381" t="s">
        <v>68</v>
      </c>
      <c r="AQ68" s="53"/>
      <c r="AR68" s="404" t="s">
        <v>22</v>
      </c>
      <c r="AS68" s="468">
        <v>7456.39</v>
      </c>
      <c r="AT68" s="405">
        <v>6499.95</v>
      </c>
      <c r="AU68" s="405">
        <v>7324.79</v>
      </c>
      <c r="AV68" s="405">
        <v>8673.8799999999992</v>
      </c>
      <c r="AW68" s="405">
        <v>8817.01</v>
      </c>
      <c r="AX68" s="405">
        <v>8602.56</v>
      </c>
      <c r="AY68" s="405">
        <v>9544.9699999999993</v>
      </c>
      <c r="AZ68" s="405">
        <v>9189.0400000000009</v>
      </c>
      <c r="BA68" s="405">
        <v>9491.35</v>
      </c>
      <c r="BB68" s="406"/>
      <c r="BC68" s="405"/>
      <c r="BD68" s="469"/>
      <c r="BE68" s="68"/>
      <c r="BF68" s="381" t="s">
        <v>68</v>
      </c>
      <c r="BG68" s="468">
        <v>7456.39</v>
      </c>
      <c r="BH68" s="468">
        <v>13956.34</v>
      </c>
      <c r="BI68" s="468">
        <v>21281.13</v>
      </c>
      <c r="BJ68" s="468">
        <v>29955.010000000002</v>
      </c>
      <c r="BK68" s="468">
        <v>38772.020000000004</v>
      </c>
      <c r="BL68" s="468">
        <v>47374.58</v>
      </c>
      <c r="BM68" s="468">
        <v>56919.55</v>
      </c>
      <c r="BN68" s="468">
        <v>66108.59</v>
      </c>
      <c r="BO68" s="468">
        <v>75599.94</v>
      </c>
      <c r="BP68" s="468">
        <v>75599.94</v>
      </c>
      <c r="BQ68" s="468">
        <v>75599.94</v>
      </c>
      <c r="BR68" s="469">
        <v>75599.94</v>
      </c>
      <c r="BS68" s="68"/>
      <c r="BT68" s="68"/>
      <c r="BU68" s="381" t="s">
        <v>68</v>
      </c>
      <c r="BV68" s="68"/>
      <c r="BW68" s="501"/>
      <c r="BX68" s="173" t="s">
        <v>22</v>
      </c>
      <c r="BY68" s="468">
        <v>7456.39</v>
      </c>
      <c r="BZ68" s="405">
        <v>6499.95</v>
      </c>
      <c r="CA68" s="405">
        <v>7324.79</v>
      </c>
      <c r="CB68" s="405">
        <v>8673.8799999999992</v>
      </c>
      <c r="CC68" s="405">
        <v>8817.01</v>
      </c>
      <c r="CD68" s="405">
        <v>8602.56</v>
      </c>
      <c r="CE68" s="405">
        <v>9544.9699999999993</v>
      </c>
      <c r="CF68" s="405">
        <v>9189.0400000000009</v>
      </c>
      <c r="CG68" s="405">
        <v>9491.35</v>
      </c>
      <c r="CH68" s="497"/>
      <c r="CI68" s="499"/>
      <c r="CJ68" s="472"/>
      <c r="CK68" s="68"/>
      <c r="CL68" s="381" t="s">
        <v>68</v>
      </c>
      <c r="CM68" s="470">
        <v>7456.39</v>
      </c>
      <c r="CN68" s="470">
        <v>13956.34</v>
      </c>
      <c r="CO68" s="470">
        <v>21281.13</v>
      </c>
      <c r="CP68" s="470">
        <v>29955.010000000002</v>
      </c>
      <c r="CQ68" s="470">
        <v>38772.020000000004</v>
      </c>
      <c r="CR68" s="470">
        <v>47374.58</v>
      </c>
      <c r="CS68" s="470">
        <v>56919.55</v>
      </c>
      <c r="CT68" s="470">
        <v>66108.59</v>
      </c>
      <c r="CU68" s="470">
        <v>75599.94</v>
      </c>
      <c r="CV68" s="470">
        <v>75599.94</v>
      </c>
      <c r="CW68" s="470">
        <v>75599.94</v>
      </c>
      <c r="CX68" s="471">
        <v>75599.94</v>
      </c>
      <c r="CY68" s="68">
        <v>100799.92000000001</v>
      </c>
      <c r="CZ68" s="68"/>
      <c r="DA68" s="381" t="s">
        <v>68</v>
      </c>
      <c r="DB68" s="68"/>
      <c r="DC68" s="68"/>
      <c r="DD68" s="501"/>
      <c r="DE68" s="68"/>
      <c r="DF68" s="173" t="s">
        <v>22</v>
      </c>
      <c r="DH68" s="592">
        <v>123003.38148808613</v>
      </c>
      <c r="DI68" s="610">
        <v>-19545</v>
      </c>
      <c r="DJ68" s="472">
        <v>-19545</v>
      </c>
      <c r="DK68" s="472">
        <v>-19545</v>
      </c>
      <c r="DL68" s="472">
        <v>-19545</v>
      </c>
      <c r="DM68" s="472">
        <v>-19545</v>
      </c>
      <c r="DN68" s="472">
        <v>-19545</v>
      </c>
      <c r="DO68" s="472">
        <v>-19545</v>
      </c>
      <c r="DP68" s="472">
        <v>-19545</v>
      </c>
      <c r="DQ68" s="472">
        <v>-19545</v>
      </c>
      <c r="DR68" s="472">
        <v>-19545</v>
      </c>
      <c r="DS68" s="472">
        <v>-19545</v>
      </c>
      <c r="DT68" s="472">
        <v>-19545</v>
      </c>
      <c r="DU68" s="68"/>
      <c r="DV68" s="381" t="s">
        <v>68</v>
      </c>
      <c r="DW68" s="470">
        <v>-19545</v>
      </c>
      <c r="DX68" s="470">
        <v>-39090</v>
      </c>
      <c r="DY68" s="470">
        <v>-58635</v>
      </c>
      <c r="DZ68" s="470">
        <v>-78180</v>
      </c>
      <c r="EA68" s="470">
        <v>-97725</v>
      </c>
      <c r="EB68" s="470">
        <v>-117270</v>
      </c>
      <c r="EC68" s="470">
        <v>-136815</v>
      </c>
      <c r="ED68" s="470">
        <v>-156360</v>
      </c>
      <c r="EE68" s="470">
        <v>-175905</v>
      </c>
      <c r="EF68" s="470">
        <v>-195450</v>
      </c>
      <c r="EG68" s="470">
        <v>-214995</v>
      </c>
      <c r="EH68" s="473">
        <v>-234540</v>
      </c>
      <c r="EI68" s="405"/>
      <c r="EJ68" s="40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JD68" s="592">
        <v>108099.94359200257</v>
      </c>
      <c r="JF68" s="592">
        <v>104426.21999999999</v>
      </c>
      <c r="JH68" s="592">
        <v>71716.22</v>
      </c>
      <c r="JJ68" s="592">
        <v>107140.26000000001</v>
      </c>
      <c r="JL68" s="592">
        <v>90547</v>
      </c>
      <c r="JN68" s="592">
        <f t="shared" si="24"/>
        <v>14903.43789608356</v>
      </c>
      <c r="JO68" s="593">
        <f t="shared" si="25"/>
        <v>0.13786721251523523</v>
      </c>
      <c r="JQ68" s="592">
        <f t="shared" si="26"/>
        <v>18577.161488086145</v>
      </c>
      <c r="JR68" s="593">
        <v>0</v>
      </c>
    </row>
    <row r="69" spans="1:278" s="7" customFormat="1" ht="15" hidden="1" customHeight="1">
      <c r="A69" s="1" t="s">
        <v>69</v>
      </c>
      <c r="B69" s="6"/>
      <c r="C69" s="118" t="s">
        <v>70</v>
      </c>
      <c r="D69" s="66" t="e">
        <v>#VALUE!</v>
      </c>
      <c r="E69" s="57">
        <v>0</v>
      </c>
      <c r="F69" s="66" t="e">
        <v>#DIV/0!</v>
      </c>
      <c r="G69" s="57" t="s">
        <v>70</v>
      </c>
      <c r="H69" s="58" t="e">
        <v>#VALUE!</v>
      </c>
      <c r="I69" s="60"/>
      <c r="J69" s="61" t="e">
        <v>#VALUE!</v>
      </c>
      <c r="K69" s="62" t="e">
        <v>#VALUE!</v>
      </c>
      <c r="L69" s="63"/>
      <c r="M69" s="53"/>
      <c r="N69" s="64" t="s">
        <v>70</v>
      </c>
      <c r="O69" s="65"/>
      <c r="P69" s="172" t="s">
        <v>69</v>
      </c>
      <c r="Q69" s="66" t="e">
        <v>#VALUE!</v>
      </c>
      <c r="R69" s="57" t="s">
        <v>69</v>
      </c>
      <c r="S69" s="66" t="e">
        <v>#VALUE!</v>
      </c>
      <c r="T69" s="57" t="s">
        <v>69</v>
      </c>
      <c r="U69" s="58" t="e">
        <v>#VALUE!</v>
      </c>
      <c r="V69" s="60"/>
      <c r="W69" s="156">
        <v>0</v>
      </c>
      <c r="X69" s="157">
        <v>0</v>
      </c>
      <c r="Y69" s="60"/>
      <c r="Z69" s="61" t="e">
        <v>#VALUE!</v>
      </c>
      <c r="AA69" s="62" t="e">
        <v>#VALUE!</v>
      </c>
      <c r="AO69" s="381" t="s">
        <v>69</v>
      </c>
      <c r="AQ69" s="53"/>
      <c r="AR69" s="404" t="s">
        <v>70</v>
      </c>
      <c r="AS69" s="468"/>
      <c r="AT69" s="405"/>
      <c r="AU69" s="405"/>
      <c r="AV69" s="405"/>
      <c r="AW69" s="405"/>
      <c r="AX69" s="405"/>
      <c r="AY69" s="405"/>
      <c r="AZ69" s="405"/>
      <c r="BA69" s="405"/>
      <c r="BB69" s="406"/>
      <c r="BC69" s="405"/>
      <c r="BD69" s="469"/>
      <c r="BE69" s="68"/>
      <c r="BF69" s="381" t="s">
        <v>69</v>
      </c>
      <c r="BG69" s="468">
        <v>0</v>
      </c>
      <c r="BH69" s="468">
        <v>0</v>
      </c>
      <c r="BI69" s="468">
        <v>0</v>
      </c>
      <c r="BJ69" s="468">
        <v>0</v>
      </c>
      <c r="BK69" s="468">
        <v>0</v>
      </c>
      <c r="BL69" s="468">
        <v>0</v>
      </c>
      <c r="BM69" s="468">
        <v>0</v>
      </c>
      <c r="BN69" s="468">
        <v>0</v>
      </c>
      <c r="BO69" s="468">
        <v>0</v>
      </c>
      <c r="BP69" s="468">
        <v>0</v>
      </c>
      <c r="BQ69" s="468">
        <v>0</v>
      </c>
      <c r="BR69" s="469">
        <v>0</v>
      </c>
      <c r="BS69" s="68"/>
      <c r="BT69" s="68"/>
      <c r="BU69" s="381" t="s">
        <v>69</v>
      </c>
      <c r="BV69" s="68"/>
      <c r="BW69" s="501"/>
      <c r="BX69" s="173" t="s">
        <v>70</v>
      </c>
      <c r="BY69" s="468"/>
      <c r="BZ69" s="405"/>
      <c r="CA69" s="405"/>
      <c r="CB69" s="405"/>
      <c r="CC69" s="405"/>
      <c r="CD69" s="405"/>
      <c r="CE69" s="405"/>
      <c r="CF69" s="405"/>
      <c r="CG69" s="405"/>
      <c r="CH69" s="497"/>
      <c r="CI69" s="499"/>
      <c r="CJ69" s="472"/>
      <c r="CK69" s="68"/>
      <c r="CL69" s="381" t="s">
        <v>69</v>
      </c>
      <c r="CM69" s="470">
        <v>0</v>
      </c>
      <c r="CN69" s="470">
        <v>0</v>
      </c>
      <c r="CO69" s="470">
        <v>0</v>
      </c>
      <c r="CP69" s="470">
        <v>0</v>
      </c>
      <c r="CQ69" s="470">
        <v>0</v>
      </c>
      <c r="CR69" s="470">
        <v>0</v>
      </c>
      <c r="CS69" s="470">
        <v>0</v>
      </c>
      <c r="CT69" s="470">
        <v>0</v>
      </c>
      <c r="CU69" s="470">
        <v>0</v>
      </c>
      <c r="CV69" s="470">
        <v>0</v>
      </c>
      <c r="CW69" s="470">
        <v>0</v>
      </c>
      <c r="CX69" s="471">
        <v>0</v>
      </c>
      <c r="CY69" s="68" t="e">
        <v>#DIV/0!</v>
      </c>
      <c r="CZ69" s="68"/>
      <c r="DA69" s="381" t="s">
        <v>69</v>
      </c>
      <c r="DB69" s="68"/>
      <c r="DC69" s="68"/>
      <c r="DD69" s="501"/>
      <c r="DE69" s="68"/>
      <c r="DF69" s="173" t="s">
        <v>70</v>
      </c>
      <c r="DH69" s="592">
        <v>0</v>
      </c>
      <c r="DI69" s="610">
        <v>-19545</v>
      </c>
      <c r="DJ69" s="472">
        <v>-19545</v>
      </c>
      <c r="DK69" s="472">
        <v>-19545</v>
      </c>
      <c r="DL69" s="472">
        <v>-19545</v>
      </c>
      <c r="DM69" s="472">
        <v>-19545</v>
      </c>
      <c r="DN69" s="472">
        <v>-19545</v>
      </c>
      <c r="DO69" s="472">
        <v>-19545</v>
      </c>
      <c r="DP69" s="472">
        <v>-19545</v>
      </c>
      <c r="DQ69" s="472">
        <v>-19545</v>
      </c>
      <c r="DR69" s="472">
        <v>-19545</v>
      </c>
      <c r="DS69" s="472">
        <v>-19545</v>
      </c>
      <c r="DT69" s="472">
        <v>-19545</v>
      </c>
      <c r="DU69" s="68"/>
      <c r="DV69" s="381" t="s">
        <v>69</v>
      </c>
      <c r="DW69" s="470">
        <v>-19545</v>
      </c>
      <c r="DX69" s="470">
        <v>-39090</v>
      </c>
      <c r="DY69" s="470">
        <v>-58635</v>
      </c>
      <c r="DZ69" s="470">
        <v>-78180</v>
      </c>
      <c r="EA69" s="470">
        <v>-97725</v>
      </c>
      <c r="EB69" s="470">
        <v>-117270</v>
      </c>
      <c r="EC69" s="470">
        <v>-136815</v>
      </c>
      <c r="ED69" s="470">
        <v>-156360</v>
      </c>
      <c r="EE69" s="470">
        <v>-175905</v>
      </c>
      <c r="EF69" s="470">
        <v>-195450</v>
      </c>
      <c r="EG69" s="470">
        <v>-214995</v>
      </c>
      <c r="EH69" s="473">
        <v>-234540</v>
      </c>
      <c r="EI69" s="405"/>
      <c r="EJ69" s="40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JD69" s="592">
        <v>0</v>
      </c>
      <c r="JF69" s="592">
        <v>0</v>
      </c>
      <c r="JH69" s="592">
        <v>0</v>
      </c>
      <c r="JJ69" s="592">
        <v>0</v>
      </c>
      <c r="JL69" s="592">
        <v>0</v>
      </c>
      <c r="JN69" s="592">
        <f t="shared" si="24"/>
        <v>0</v>
      </c>
      <c r="JO69" s="593" t="e">
        <f t="shared" si="25"/>
        <v>#DIV/0!</v>
      </c>
      <c r="JQ69" s="592">
        <f t="shared" si="26"/>
        <v>0</v>
      </c>
      <c r="JR69" s="593">
        <v>0</v>
      </c>
    </row>
    <row r="70" spans="1:278" s="7" customFormat="1" ht="15" customHeight="1">
      <c r="A70" s="1" t="s">
        <v>71</v>
      </c>
      <c r="B70" s="6"/>
      <c r="C70" s="118" t="s">
        <v>72</v>
      </c>
      <c r="D70" s="66" t="e">
        <v>#VALUE!</v>
      </c>
      <c r="E70" s="57">
        <v>0</v>
      </c>
      <c r="F70" s="66" t="e">
        <v>#DIV/0!</v>
      </c>
      <c r="G70" s="57" t="s">
        <v>72</v>
      </c>
      <c r="H70" s="58" t="e">
        <v>#VALUE!</v>
      </c>
      <c r="I70" s="60"/>
      <c r="J70" s="61" t="e">
        <v>#VALUE!</v>
      </c>
      <c r="K70" s="62" t="e">
        <v>#VALUE!</v>
      </c>
      <c r="L70" s="63"/>
      <c r="M70" s="53"/>
      <c r="N70" s="64" t="s">
        <v>72</v>
      </c>
      <c r="O70" s="65"/>
      <c r="P70" s="172" t="s">
        <v>71</v>
      </c>
      <c r="Q70" s="66" t="e">
        <v>#VALUE!</v>
      </c>
      <c r="R70" s="57" t="s">
        <v>71</v>
      </c>
      <c r="S70" s="66" t="e">
        <v>#VALUE!</v>
      </c>
      <c r="T70" s="57" t="s">
        <v>71</v>
      </c>
      <c r="U70" s="58" t="e">
        <v>#VALUE!</v>
      </c>
      <c r="V70" s="60"/>
      <c r="W70" s="156">
        <v>40558.44</v>
      </c>
      <c r="X70" s="157">
        <v>41606</v>
      </c>
      <c r="Y70" s="60"/>
      <c r="Z70" s="61" t="e">
        <v>#VALUE!</v>
      </c>
      <c r="AA70" s="62" t="e">
        <v>#VALUE!</v>
      </c>
      <c r="AO70" s="381" t="s">
        <v>71</v>
      </c>
      <c r="AQ70" s="53"/>
      <c r="AR70" s="404" t="s">
        <v>72</v>
      </c>
      <c r="AS70" s="468">
        <v>3954.05</v>
      </c>
      <c r="AT70" s="405">
        <v>3652.09</v>
      </c>
      <c r="AU70" s="405">
        <v>3774.1</v>
      </c>
      <c r="AV70" s="405">
        <v>3896.71</v>
      </c>
      <c r="AW70" s="405">
        <v>4002.18</v>
      </c>
      <c r="AX70" s="405">
        <v>3996.21</v>
      </c>
      <c r="AY70" s="405">
        <v>4247.6899999999996</v>
      </c>
      <c r="AZ70" s="405">
        <v>4306.32</v>
      </c>
      <c r="BA70" s="405">
        <v>3137.4</v>
      </c>
      <c r="BB70" s="406"/>
      <c r="BC70" s="405"/>
      <c r="BD70" s="480"/>
      <c r="BE70" s="68"/>
      <c r="BF70" s="381" t="s">
        <v>71</v>
      </c>
      <c r="BG70" s="468">
        <v>3954.05</v>
      </c>
      <c r="BH70" s="468">
        <v>7606.14</v>
      </c>
      <c r="BI70" s="468">
        <v>11380.24</v>
      </c>
      <c r="BJ70" s="468">
        <v>15276.95</v>
      </c>
      <c r="BK70" s="468">
        <v>19279.13</v>
      </c>
      <c r="BL70" s="468">
        <v>23275.34</v>
      </c>
      <c r="BM70" s="468">
        <v>27523.03</v>
      </c>
      <c r="BN70" s="468">
        <v>31829.35</v>
      </c>
      <c r="BO70" s="468">
        <v>34966.75</v>
      </c>
      <c r="BP70" s="468">
        <v>34966.75</v>
      </c>
      <c r="BQ70" s="468">
        <v>34966.75</v>
      </c>
      <c r="BR70" s="469">
        <v>34966.75</v>
      </c>
      <c r="BS70" s="68"/>
      <c r="BT70" s="68"/>
      <c r="BU70" s="381" t="s">
        <v>71</v>
      </c>
      <c r="BV70" s="68"/>
      <c r="BW70" s="501"/>
      <c r="BX70" s="173" t="s">
        <v>72</v>
      </c>
      <c r="BY70" s="468">
        <v>3954.05</v>
      </c>
      <c r="BZ70" s="405">
        <v>3652.09</v>
      </c>
      <c r="CA70" s="405">
        <v>3774.1</v>
      </c>
      <c r="CB70" s="405">
        <v>3896.71</v>
      </c>
      <c r="CC70" s="405">
        <v>4002.18</v>
      </c>
      <c r="CD70" s="405">
        <v>3996.21</v>
      </c>
      <c r="CE70" s="405">
        <v>4247.6899999999996</v>
      </c>
      <c r="CF70" s="405">
        <v>4306.32</v>
      </c>
      <c r="CG70" s="405">
        <v>3137.4</v>
      </c>
      <c r="CH70" s="497">
        <v>3885</v>
      </c>
      <c r="CI70" s="499">
        <v>3885</v>
      </c>
      <c r="CJ70" s="472">
        <v>3885</v>
      </c>
      <c r="CK70" s="68"/>
      <c r="CL70" s="381" t="s">
        <v>71</v>
      </c>
      <c r="CM70" s="470">
        <v>3954.05</v>
      </c>
      <c r="CN70" s="470">
        <v>7606.14</v>
      </c>
      <c r="CO70" s="470">
        <v>11380.24</v>
      </c>
      <c r="CP70" s="470">
        <v>15276.95</v>
      </c>
      <c r="CQ70" s="470">
        <v>19279.13</v>
      </c>
      <c r="CR70" s="470">
        <v>23275.34</v>
      </c>
      <c r="CS70" s="470">
        <v>27523.03</v>
      </c>
      <c r="CT70" s="470">
        <v>31829.35</v>
      </c>
      <c r="CU70" s="470">
        <v>34966.75</v>
      </c>
      <c r="CV70" s="470">
        <v>38851.75</v>
      </c>
      <c r="CW70" s="470">
        <v>42736.75</v>
      </c>
      <c r="CX70" s="471">
        <v>46621.75</v>
      </c>
      <c r="CY70" s="68">
        <v>46621.75</v>
      </c>
      <c r="CZ70" s="68">
        <v>8010.6099656357383</v>
      </c>
      <c r="DA70" s="381" t="s">
        <v>71</v>
      </c>
      <c r="DB70" s="68"/>
      <c r="DC70" s="68"/>
      <c r="DD70" s="501"/>
      <c r="DE70" s="68"/>
      <c r="DF70" s="173" t="s">
        <v>72</v>
      </c>
      <c r="DH70" s="592">
        <v>50482.509591461327</v>
      </c>
      <c r="DI70" s="610">
        <v>-19545</v>
      </c>
      <c r="DJ70" s="472">
        <v>-19545</v>
      </c>
      <c r="DK70" s="472">
        <v>-19545</v>
      </c>
      <c r="DL70" s="472">
        <v>-19545</v>
      </c>
      <c r="DM70" s="472">
        <v>-19545</v>
      </c>
      <c r="DN70" s="472">
        <v>-19545</v>
      </c>
      <c r="DO70" s="472">
        <v>-19545</v>
      </c>
      <c r="DP70" s="472">
        <v>-19545</v>
      </c>
      <c r="DQ70" s="472">
        <v>-19545</v>
      </c>
      <c r="DR70" s="472">
        <v>-19545</v>
      </c>
      <c r="DS70" s="472">
        <v>-19545</v>
      </c>
      <c r="DT70" s="472">
        <v>-19545</v>
      </c>
      <c r="DU70" s="68"/>
      <c r="DV70" s="381" t="s">
        <v>71</v>
      </c>
      <c r="DW70" s="470">
        <v>-19545</v>
      </c>
      <c r="DX70" s="470">
        <v>-39090</v>
      </c>
      <c r="DY70" s="470">
        <v>-58635</v>
      </c>
      <c r="DZ70" s="470">
        <v>-78180</v>
      </c>
      <c r="EA70" s="470">
        <v>-97725</v>
      </c>
      <c r="EB70" s="470">
        <v>-117270</v>
      </c>
      <c r="EC70" s="470">
        <v>-136815</v>
      </c>
      <c r="ED70" s="470">
        <v>-156360</v>
      </c>
      <c r="EE70" s="470">
        <v>-175905</v>
      </c>
      <c r="EF70" s="470">
        <v>-195450</v>
      </c>
      <c r="EG70" s="470">
        <v>-214995</v>
      </c>
      <c r="EH70" s="473">
        <v>-234540</v>
      </c>
      <c r="EI70" s="405"/>
      <c r="EJ70" s="40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JD70" s="592">
        <v>46557.24</v>
      </c>
      <c r="JF70" s="592">
        <v>44800.12</v>
      </c>
      <c r="JH70" s="592">
        <v>29905.39</v>
      </c>
      <c r="JJ70" s="592">
        <v>40558.44</v>
      </c>
      <c r="JL70" s="592">
        <v>41606</v>
      </c>
      <c r="JN70" s="592">
        <f t="shared" si="24"/>
        <v>3925.2695914613287</v>
      </c>
      <c r="JO70" s="593">
        <f t="shared" si="25"/>
        <v>8.4310616167567687E-2</v>
      </c>
      <c r="JQ70" s="592">
        <f t="shared" si="26"/>
        <v>5682.389591461324</v>
      </c>
      <c r="JR70" s="593">
        <v>0</v>
      </c>
    </row>
    <row r="71" spans="1:278" s="7" customFormat="1" ht="15" customHeight="1">
      <c r="A71" s="1" t="s">
        <v>73</v>
      </c>
      <c r="B71" s="6"/>
      <c r="C71" s="118" t="s">
        <v>74</v>
      </c>
      <c r="D71" s="66" t="e">
        <v>#VALUE!</v>
      </c>
      <c r="E71" s="57">
        <v>0</v>
      </c>
      <c r="F71" s="66" t="e">
        <v>#DIV/0!</v>
      </c>
      <c r="G71" s="57" t="s">
        <v>74</v>
      </c>
      <c r="H71" s="58" t="e">
        <v>#VALUE!</v>
      </c>
      <c r="I71" s="60"/>
      <c r="J71" s="61" t="e">
        <v>#VALUE!</v>
      </c>
      <c r="K71" s="62" t="e">
        <v>#VALUE!</v>
      </c>
      <c r="L71" s="63"/>
      <c r="M71" s="53"/>
      <c r="N71" s="64" t="s">
        <v>74</v>
      </c>
      <c r="O71" s="65"/>
      <c r="P71" s="172" t="s">
        <v>73</v>
      </c>
      <c r="Q71" s="66" t="e">
        <v>#VALUE!</v>
      </c>
      <c r="R71" s="57" t="s">
        <v>73</v>
      </c>
      <c r="S71" s="66" t="e">
        <v>#VALUE!</v>
      </c>
      <c r="T71" s="57" t="s">
        <v>73</v>
      </c>
      <c r="U71" s="58" t="e">
        <v>#VALUE!</v>
      </c>
      <c r="V71" s="60"/>
      <c r="W71" s="156">
        <v>49184.630000000005</v>
      </c>
      <c r="X71" s="157">
        <v>49795</v>
      </c>
      <c r="Y71" s="60"/>
      <c r="Z71" s="61" t="e">
        <v>#VALUE!</v>
      </c>
      <c r="AA71" s="62" t="e">
        <v>#VALUE!</v>
      </c>
      <c r="AO71" s="381" t="s">
        <v>73</v>
      </c>
      <c r="AQ71" s="53"/>
      <c r="AR71" s="404" t="s">
        <v>74</v>
      </c>
      <c r="AS71" s="468">
        <v>5475.67</v>
      </c>
      <c r="AT71" s="405">
        <v>4901.75</v>
      </c>
      <c r="AU71" s="405">
        <v>6248.43</v>
      </c>
      <c r="AV71" s="405">
        <v>4200.57</v>
      </c>
      <c r="AW71" s="405">
        <v>4520.12</v>
      </c>
      <c r="AX71" s="405">
        <v>6171.64</v>
      </c>
      <c r="AY71" s="405">
        <v>5268.24</v>
      </c>
      <c r="AZ71" s="405">
        <v>3832.38</v>
      </c>
      <c r="BA71" s="405">
        <v>3371.03</v>
      </c>
      <c r="BB71" s="406"/>
      <c r="BC71" s="405"/>
      <c r="BD71" s="469"/>
      <c r="BE71" s="68"/>
      <c r="BF71" s="381" t="s">
        <v>73</v>
      </c>
      <c r="BG71" s="468">
        <v>5475.67</v>
      </c>
      <c r="BH71" s="468">
        <v>10377.42</v>
      </c>
      <c r="BI71" s="468">
        <v>16625.849999999999</v>
      </c>
      <c r="BJ71" s="468">
        <v>20826.419999999998</v>
      </c>
      <c r="BK71" s="468">
        <v>25346.539999999997</v>
      </c>
      <c r="BL71" s="468">
        <v>31518.179999999997</v>
      </c>
      <c r="BM71" s="468">
        <v>36786.42</v>
      </c>
      <c r="BN71" s="468">
        <v>40618.799999999996</v>
      </c>
      <c r="BO71" s="468">
        <v>43989.829999999994</v>
      </c>
      <c r="BP71" s="468">
        <v>43989.829999999994</v>
      </c>
      <c r="BQ71" s="468">
        <v>43989.829999999994</v>
      </c>
      <c r="BR71" s="469">
        <v>43989.829999999994</v>
      </c>
      <c r="BS71" s="68"/>
      <c r="BT71" s="68"/>
      <c r="BU71" s="381" t="s">
        <v>73</v>
      </c>
      <c r="BV71" s="68"/>
      <c r="BW71" s="501"/>
      <c r="BX71" s="173" t="s">
        <v>74</v>
      </c>
      <c r="BY71" s="468">
        <v>5475.67</v>
      </c>
      <c r="BZ71" s="405">
        <v>4901.75</v>
      </c>
      <c r="CA71" s="405">
        <v>6248.43</v>
      </c>
      <c r="CB71" s="405">
        <v>4200.57</v>
      </c>
      <c r="CC71" s="405">
        <v>4520.12</v>
      </c>
      <c r="CD71" s="405">
        <v>6171.64</v>
      </c>
      <c r="CE71" s="405">
        <v>5268.24</v>
      </c>
      <c r="CF71" s="405">
        <v>3832.38</v>
      </c>
      <c r="CG71" s="405">
        <v>3371.03</v>
      </c>
      <c r="CH71" s="497"/>
      <c r="CI71" s="499"/>
      <c r="CJ71" s="472"/>
      <c r="CK71" s="68"/>
      <c r="CL71" s="381" t="s">
        <v>73</v>
      </c>
      <c r="CM71" s="470">
        <v>5475.67</v>
      </c>
      <c r="CN71" s="470">
        <v>10377.42</v>
      </c>
      <c r="CO71" s="470">
        <v>16625.849999999999</v>
      </c>
      <c r="CP71" s="470">
        <v>20826.419999999998</v>
      </c>
      <c r="CQ71" s="470">
        <v>25346.539999999997</v>
      </c>
      <c r="CR71" s="470">
        <v>31518.179999999997</v>
      </c>
      <c r="CS71" s="470">
        <v>36786.42</v>
      </c>
      <c r="CT71" s="470">
        <v>40618.799999999996</v>
      </c>
      <c r="CU71" s="470">
        <v>43989.829999999994</v>
      </c>
      <c r="CV71" s="470">
        <v>43989.829999999994</v>
      </c>
      <c r="CW71" s="470">
        <v>43989.829999999994</v>
      </c>
      <c r="CX71" s="471">
        <v>43989.829999999994</v>
      </c>
      <c r="CY71" s="68">
        <v>58653.106666666659</v>
      </c>
      <c r="CZ71" s="68">
        <v>10077.853379152346</v>
      </c>
      <c r="DA71" s="381" t="s">
        <v>73</v>
      </c>
      <c r="DB71" s="68"/>
      <c r="DC71" s="68"/>
      <c r="DD71" s="501"/>
      <c r="DE71" s="68"/>
      <c r="DF71" s="173" t="s">
        <v>74</v>
      </c>
      <c r="DH71" s="592">
        <v>78270.131528113154</v>
      </c>
      <c r="DI71" s="610">
        <v>-19545</v>
      </c>
      <c r="DJ71" s="472">
        <v>-19545</v>
      </c>
      <c r="DK71" s="472">
        <v>-19545</v>
      </c>
      <c r="DL71" s="472">
        <v>-19545</v>
      </c>
      <c r="DM71" s="472">
        <v>-19545</v>
      </c>
      <c r="DN71" s="472">
        <v>-19545</v>
      </c>
      <c r="DO71" s="472">
        <v>-19545</v>
      </c>
      <c r="DP71" s="472">
        <v>-19545</v>
      </c>
      <c r="DQ71" s="472">
        <v>-19545</v>
      </c>
      <c r="DR71" s="472">
        <v>-19545</v>
      </c>
      <c r="DS71" s="472">
        <v>-19545</v>
      </c>
      <c r="DT71" s="472">
        <v>-19545</v>
      </c>
      <c r="DU71" s="68"/>
      <c r="DV71" s="381" t="s">
        <v>73</v>
      </c>
      <c r="DW71" s="470">
        <v>-19545</v>
      </c>
      <c r="DX71" s="470">
        <v>-39090</v>
      </c>
      <c r="DY71" s="470">
        <v>-58635</v>
      </c>
      <c r="DZ71" s="470">
        <v>-78180</v>
      </c>
      <c r="EA71" s="470">
        <v>-97725</v>
      </c>
      <c r="EB71" s="470">
        <v>-117270</v>
      </c>
      <c r="EC71" s="470">
        <v>-136815</v>
      </c>
      <c r="ED71" s="470">
        <v>-156360</v>
      </c>
      <c r="EE71" s="470">
        <v>-175905</v>
      </c>
      <c r="EF71" s="470">
        <v>-195450</v>
      </c>
      <c r="EG71" s="470">
        <v>-214995</v>
      </c>
      <c r="EH71" s="473">
        <v>-234540</v>
      </c>
      <c r="EI71" s="405"/>
      <c r="EJ71" s="40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JD71" s="592">
        <v>51881.867149419777</v>
      </c>
      <c r="JF71" s="592">
        <v>53035.44999999999</v>
      </c>
      <c r="JH71" s="592">
        <v>57250.54</v>
      </c>
      <c r="JJ71" s="592">
        <v>49184.630000000005</v>
      </c>
      <c r="JL71" s="592">
        <v>49795</v>
      </c>
      <c r="JN71" s="592">
        <f t="shared" si="24"/>
        <v>26388.264378693377</v>
      </c>
      <c r="JO71" s="593">
        <f t="shared" si="25"/>
        <v>0.50862210303062483</v>
      </c>
      <c r="JQ71" s="592">
        <f t="shared" si="26"/>
        <v>25234.681528113164</v>
      </c>
      <c r="JR71" s="593">
        <v>0</v>
      </c>
    </row>
    <row r="72" spans="1:278" s="7" customFormat="1" ht="15" customHeight="1">
      <c r="A72" s="1" t="s">
        <v>75</v>
      </c>
      <c r="B72" s="6"/>
      <c r="C72" s="57" t="s">
        <v>76</v>
      </c>
      <c r="D72" s="66" t="e">
        <v>#VALUE!</v>
      </c>
      <c r="E72" s="57">
        <v>0</v>
      </c>
      <c r="F72" s="66" t="e">
        <v>#DIV/0!</v>
      </c>
      <c r="G72" s="57" t="s">
        <v>76</v>
      </c>
      <c r="H72" s="58" t="e">
        <v>#VALUE!</v>
      </c>
      <c r="I72" s="60"/>
      <c r="J72" s="61" t="e">
        <v>#VALUE!</v>
      </c>
      <c r="K72" s="62" t="e">
        <v>#VALUE!</v>
      </c>
      <c r="L72" s="63"/>
      <c r="M72" s="53"/>
      <c r="N72" s="64" t="s">
        <v>76</v>
      </c>
      <c r="O72" s="65"/>
      <c r="P72" s="172" t="s">
        <v>75</v>
      </c>
      <c r="Q72" s="66" t="e">
        <v>#VALUE!</v>
      </c>
      <c r="R72" s="57" t="s">
        <v>75</v>
      </c>
      <c r="S72" s="66" t="e">
        <v>#VALUE!</v>
      </c>
      <c r="T72" s="57" t="s">
        <v>75</v>
      </c>
      <c r="U72" s="58" t="e">
        <v>#VALUE!</v>
      </c>
      <c r="V72" s="60"/>
      <c r="W72" s="156">
        <v>6423</v>
      </c>
      <c r="X72" s="157">
        <v>16801</v>
      </c>
      <c r="Y72" s="60"/>
      <c r="Z72" s="61" t="e">
        <v>#VALUE!</v>
      </c>
      <c r="AA72" s="62" t="e">
        <v>#VALUE!</v>
      </c>
      <c r="AO72" s="381" t="s">
        <v>75</v>
      </c>
      <c r="AQ72" s="53"/>
      <c r="AR72" s="404" t="s">
        <v>76</v>
      </c>
      <c r="AS72" s="468"/>
      <c r="AT72" s="405"/>
      <c r="AU72" s="405"/>
      <c r="AV72" s="405"/>
      <c r="AW72" s="405">
        <v>0</v>
      </c>
      <c r="AX72" s="405"/>
      <c r="AY72" s="405"/>
      <c r="AZ72" s="405"/>
      <c r="BA72" s="405"/>
      <c r="BB72" s="406"/>
      <c r="BC72" s="405"/>
      <c r="BD72" s="469"/>
      <c r="BE72" s="68"/>
      <c r="BF72" s="381" t="s">
        <v>75</v>
      </c>
      <c r="BG72" s="468">
        <v>0</v>
      </c>
      <c r="BH72" s="468">
        <v>0</v>
      </c>
      <c r="BI72" s="468">
        <v>0</v>
      </c>
      <c r="BJ72" s="468">
        <v>0</v>
      </c>
      <c r="BK72" s="468">
        <v>0</v>
      </c>
      <c r="BL72" s="468">
        <v>0</v>
      </c>
      <c r="BM72" s="468">
        <v>0</v>
      </c>
      <c r="BN72" s="468">
        <v>0</v>
      </c>
      <c r="BO72" s="468">
        <v>0</v>
      </c>
      <c r="BP72" s="468">
        <v>0</v>
      </c>
      <c r="BQ72" s="468">
        <v>0</v>
      </c>
      <c r="BR72" s="469">
        <v>0</v>
      </c>
      <c r="BS72" s="68"/>
      <c r="BT72" s="68"/>
      <c r="BU72" s="381" t="s">
        <v>75</v>
      </c>
      <c r="BV72" s="68"/>
      <c r="BW72" s="501"/>
      <c r="BX72" s="173" t="s">
        <v>76</v>
      </c>
      <c r="BY72" s="468"/>
      <c r="BZ72" s="405"/>
      <c r="CA72" s="405"/>
      <c r="CB72" s="405"/>
      <c r="CC72" s="405">
        <v>0</v>
      </c>
      <c r="CD72" s="405"/>
      <c r="CE72" s="405"/>
      <c r="CF72" s="405"/>
      <c r="CG72" s="405"/>
      <c r="CH72" s="497"/>
      <c r="CI72" s="499"/>
      <c r="CJ72" s="472"/>
      <c r="CK72" s="68"/>
      <c r="CL72" s="381" t="s">
        <v>75</v>
      </c>
      <c r="CM72" s="470">
        <v>0</v>
      </c>
      <c r="CN72" s="470">
        <v>0</v>
      </c>
      <c r="CO72" s="470">
        <v>0</v>
      </c>
      <c r="CP72" s="470">
        <v>0</v>
      </c>
      <c r="CQ72" s="470">
        <v>0</v>
      </c>
      <c r="CR72" s="470">
        <v>0</v>
      </c>
      <c r="CS72" s="470">
        <v>0</v>
      </c>
      <c r="CT72" s="470">
        <v>0</v>
      </c>
      <c r="CU72" s="470">
        <v>0</v>
      </c>
      <c r="CV72" s="470">
        <v>0</v>
      </c>
      <c r="CW72" s="470">
        <v>0</v>
      </c>
      <c r="CX72" s="471">
        <v>0</v>
      </c>
      <c r="CY72" s="68"/>
      <c r="CZ72" s="68"/>
      <c r="DA72" s="381" t="s">
        <v>75</v>
      </c>
      <c r="DB72" s="68"/>
      <c r="DC72" s="68"/>
      <c r="DD72" s="501"/>
      <c r="DE72" s="68"/>
      <c r="DF72" s="173" t="s">
        <v>76</v>
      </c>
      <c r="DH72" s="592">
        <v>0</v>
      </c>
      <c r="DI72" s="610">
        <v>-19545</v>
      </c>
      <c r="DJ72" s="472">
        <v>-19545</v>
      </c>
      <c r="DK72" s="472">
        <v>-19545</v>
      </c>
      <c r="DL72" s="472">
        <v>-19545</v>
      </c>
      <c r="DM72" s="472">
        <v>-19545</v>
      </c>
      <c r="DN72" s="472">
        <v>-19545</v>
      </c>
      <c r="DO72" s="472">
        <v>-19545</v>
      </c>
      <c r="DP72" s="472">
        <v>-19545</v>
      </c>
      <c r="DQ72" s="472">
        <v>-19545</v>
      </c>
      <c r="DR72" s="472">
        <v>-19545</v>
      </c>
      <c r="DS72" s="472">
        <v>-19545</v>
      </c>
      <c r="DT72" s="472">
        <v>-19545</v>
      </c>
      <c r="DU72" s="68"/>
      <c r="DV72" s="381" t="s">
        <v>75</v>
      </c>
      <c r="DW72" s="470">
        <v>-19545</v>
      </c>
      <c r="DX72" s="470">
        <v>-39090</v>
      </c>
      <c r="DY72" s="470">
        <v>-58635</v>
      </c>
      <c r="DZ72" s="470">
        <v>-78180</v>
      </c>
      <c r="EA72" s="470">
        <v>-97725</v>
      </c>
      <c r="EB72" s="470">
        <v>-117270</v>
      </c>
      <c r="EC72" s="470">
        <v>-136815</v>
      </c>
      <c r="ED72" s="470">
        <v>-156360</v>
      </c>
      <c r="EE72" s="470">
        <v>-175905</v>
      </c>
      <c r="EF72" s="470">
        <v>-195450</v>
      </c>
      <c r="EG72" s="470">
        <v>-214995</v>
      </c>
      <c r="EH72" s="473">
        <v>-234540</v>
      </c>
      <c r="EI72" s="405"/>
      <c r="EJ72" s="40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JD72" s="592">
        <v>0</v>
      </c>
      <c r="JF72" s="592">
        <v>0</v>
      </c>
      <c r="JH72" s="592">
        <v>0</v>
      </c>
      <c r="JJ72" s="592">
        <v>6423</v>
      </c>
      <c r="JL72" s="592">
        <v>16801</v>
      </c>
      <c r="JN72" s="592">
        <f t="shared" si="24"/>
        <v>0</v>
      </c>
      <c r="JO72" s="593"/>
      <c r="JQ72" s="592">
        <f t="shared" si="26"/>
        <v>0</v>
      </c>
      <c r="JR72" s="593">
        <v>0</v>
      </c>
    </row>
    <row r="73" spans="1:278" s="7" customFormat="1" ht="15" customHeight="1">
      <c r="A73" s="1" t="s">
        <v>77</v>
      </c>
      <c r="B73" s="6"/>
      <c r="C73" s="57" t="s">
        <v>78</v>
      </c>
      <c r="D73" s="66" t="e">
        <v>#VALUE!</v>
      </c>
      <c r="E73" s="57">
        <v>0</v>
      </c>
      <c r="F73" s="66" t="e">
        <v>#DIV/0!</v>
      </c>
      <c r="G73" s="57" t="s">
        <v>78</v>
      </c>
      <c r="H73" s="58" t="e">
        <v>#VALUE!</v>
      </c>
      <c r="I73" s="60"/>
      <c r="J73" s="61" t="e">
        <v>#VALUE!</v>
      </c>
      <c r="K73" s="62" t="e">
        <v>#VALUE!</v>
      </c>
      <c r="L73" s="63"/>
      <c r="M73" s="53"/>
      <c r="N73" s="64" t="s">
        <v>78</v>
      </c>
      <c r="O73" s="65"/>
      <c r="P73" s="172" t="s">
        <v>77</v>
      </c>
      <c r="Q73" s="66" t="e">
        <v>#VALUE!</v>
      </c>
      <c r="R73" s="57" t="s">
        <v>77</v>
      </c>
      <c r="S73" s="66" t="e">
        <v>#VALUE!</v>
      </c>
      <c r="T73" s="57" t="s">
        <v>77</v>
      </c>
      <c r="U73" s="58" t="e">
        <v>#VALUE!</v>
      </c>
      <c r="V73" s="60"/>
      <c r="W73" s="156">
        <v>0</v>
      </c>
      <c r="X73" s="157">
        <v>7167</v>
      </c>
      <c r="Y73" s="60"/>
      <c r="Z73" s="61" t="e">
        <v>#VALUE!</v>
      </c>
      <c r="AA73" s="62" t="e">
        <v>#VALUE!</v>
      </c>
      <c r="AO73" s="381" t="s">
        <v>77</v>
      </c>
      <c r="AQ73" s="53"/>
      <c r="AR73" s="404" t="s">
        <v>78</v>
      </c>
      <c r="AS73" s="468"/>
      <c r="AT73" s="405"/>
      <c r="AU73" s="405"/>
      <c r="AV73" s="405"/>
      <c r="AW73" s="405"/>
      <c r="AX73" s="405"/>
      <c r="AY73" s="405"/>
      <c r="AZ73" s="405"/>
      <c r="BA73" s="405"/>
      <c r="BB73" s="406"/>
      <c r="BC73" s="405"/>
      <c r="BD73" s="469"/>
      <c r="BE73" s="68"/>
      <c r="BF73" s="381" t="s">
        <v>77</v>
      </c>
      <c r="BG73" s="468">
        <v>0</v>
      </c>
      <c r="BH73" s="468">
        <v>0</v>
      </c>
      <c r="BI73" s="468">
        <v>0</v>
      </c>
      <c r="BJ73" s="468">
        <v>0</v>
      </c>
      <c r="BK73" s="468">
        <v>0</v>
      </c>
      <c r="BL73" s="468">
        <v>0</v>
      </c>
      <c r="BM73" s="468">
        <v>0</v>
      </c>
      <c r="BN73" s="468">
        <v>0</v>
      </c>
      <c r="BO73" s="468">
        <v>0</v>
      </c>
      <c r="BP73" s="468">
        <v>0</v>
      </c>
      <c r="BQ73" s="468">
        <v>0</v>
      </c>
      <c r="BR73" s="469">
        <v>0</v>
      </c>
      <c r="BS73" s="68"/>
      <c r="BT73" s="68"/>
      <c r="BU73" s="381" t="s">
        <v>77</v>
      </c>
      <c r="BV73" s="68"/>
      <c r="BW73" s="501"/>
      <c r="BX73" s="173" t="s">
        <v>78</v>
      </c>
      <c r="BY73" s="468"/>
      <c r="BZ73" s="405"/>
      <c r="CA73" s="405"/>
      <c r="CB73" s="405"/>
      <c r="CC73" s="405"/>
      <c r="CD73" s="405"/>
      <c r="CE73" s="405"/>
      <c r="CF73" s="405"/>
      <c r="CG73" s="405"/>
      <c r="CH73" s="497"/>
      <c r="CI73" s="499"/>
      <c r="CJ73" s="472"/>
      <c r="CK73" s="68"/>
      <c r="CL73" s="381" t="s">
        <v>77</v>
      </c>
      <c r="CM73" s="470">
        <v>0</v>
      </c>
      <c r="CN73" s="470">
        <v>0</v>
      </c>
      <c r="CO73" s="470">
        <v>0</v>
      </c>
      <c r="CP73" s="470">
        <v>0</v>
      </c>
      <c r="CQ73" s="470">
        <v>0</v>
      </c>
      <c r="CR73" s="470">
        <v>0</v>
      </c>
      <c r="CS73" s="470">
        <v>0</v>
      </c>
      <c r="CT73" s="470">
        <v>0</v>
      </c>
      <c r="CU73" s="470">
        <v>0</v>
      </c>
      <c r="CV73" s="470">
        <v>0</v>
      </c>
      <c r="CW73" s="470">
        <v>0</v>
      </c>
      <c r="CX73" s="471">
        <v>0</v>
      </c>
      <c r="CY73" s="68"/>
      <c r="CZ73" s="68"/>
      <c r="DA73" s="381" t="s">
        <v>77</v>
      </c>
      <c r="DB73" s="68"/>
      <c r="DC73" s="68"/>
      <c r="DD73" s="501"/>
      <c r="DE73" s="68"/>
      <c r="DF73" s="173" t="s">
        <v>78</v>
      </c>
      <c r="DH73" s="592">
        <v>9300</v>
      </c>
      <c r="DI73" s="610">
        <v>-19545</v>
      </c>
      <c r="DJ73" s="472">
        <v>-19545</v>
      </c>
      <c r="DK73" s="472">
        <v>-19545</v>
      </c>
      <c r="DL73" s="472">
        <v>-19545</v>
      </c>
      <c r="DM73" s="472">
        <v>-19545</v>
      </c>
      <c r="DN73" s="472">
        <v>-19545</v>
      </c>
      <c r="DO73" s="472">
        <v>-19545</v>
      </c>
      <c r="DP73" s="472">
        <v>-19545</v>
      </c>
      <c r="DQ73" s="472">
        <v>-19545</v>
      </c>
      <c r="DR73" s="472">
        <v>-19545</v>
      </c>
      <c r="DS73" s="472">
        <v>-19545</v>
      </c>
      <c r="DT73" s="472">
        <v>-19545</v>
      </c>
      <c r="DU73" s="68"/>
      <c r="DV73" s="381" t="s">
        <v>77</v>
      </c>
      <c r="DW73" s="470">
        <v>-19545</v>
      </c>
      <c r="DX73" s="470">
        <v>-39090</v>
      </c>
      <c r="DY73" s="470">
        <v>-58635</v>
      </c>
      <c r="DZ73" s="470">
        <v>-78180</v>
      </c>
      <c r="EA73" s="470">
        <v>-97725</v>
      </c>
      <c r="EB73" s="470">
        <v>-117270</v>
      </c>
      <c r="EC73" s="470">
        <v>-136815</v>
      </c>
      <c r="ED73" s="470">
        <v>-156360</v>
      </c>
      <c r="EE73" s="470">
        <v>-175905</v>
      </c>
      <c r="EF73" s="470">
        <v>-195450</v>
      </c>
      <c r="EG73" s="470">
        <v>-214995</v>
      </c>
      <c r="EH73" s="473">
        <v>-234540</v>
      </c>
      <c r="EI73" s="405"/>
      <c r="EJ73" s="40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JD73" s="592">
        <v>7811.54</v>
      </c>
      <c r="JF73" s="592">
        <v>7900</v>
      </c>
      <c r="JH73" s="592">
        <v>5296.06</v>
      </c>
      <c r="JJ73" s="592">
        <v>0</v>
      </c>
      <c r="JL73" s="592">
        <v>7167</v>
      </c>
      <c r="JN73" s="592">
        <f t="shared" si="24"/>
        <v>1488.46</v>
      </c>
      <c r="JO73" s="593">
        <f t="shared" si="25"/>
        <v>0.19054629432864711</v>
      </c>
      <c r="JQ73" s="592">
        <f t="shared" si="26"/>
        <v>1400</v>
      </c>
      <c r="JR73" s="593">
        <v>0</v>
      </c>
    </row>
    <row r="74" spans="1:278" s="7" customFormat="1" ht="15" customHeight="1">
      <c r="A74" s="1" t="s">
        <v>79</v>
      </c>
      <c r="B74" s="6"/>
      <c r="C74" s="724" t="s">
        <v>80</v>
      </c>
      <c r="D74" s="66" t="e">
        <v>#VALUE!</v>
      </c>
      <c r="E74" s="57">
        <v>0</v>
      </c>
      <c r="F74" s="66" t="e">
        <v>#DIV/0!</v>
      </c>
      <c r="G74" s="57" t="s">
        <v>80</v>
      </c>
      <c r="H74" s="58" t="e">
        <v>#VALUE!</v>
      </c>
      <c r="I74" s="60"/>
      <c r="J74" s="61" t="e">
        <v>#VALUE!</v>
      </c>
      <c r="K74" s="62" t="e">
        <v>#VALUE!</v>
      </c>
      <c r="L74" s="63"/>
      <c r="M74" s="53"/>
      <c r="N74" s="64" t="s">
        <v>80</v>
      </c>
      <c r="O74" s="65"/>
      <c r="P74" s="172" t="s">
        <v>79</v>
      </c>
      <c r="Q74" s="66" t="e">
        <v>#VALUE!</v>
      </c>
      <c r="R74" s="57" t="s">
        <v>79</v>
      </c>
      <c r="S74" s="66" t="e">
        <v>#VALUE!</v>
      </c>
      <c r="T74" s="57" t="s">
        <v>79</v>
      </c>
      <c r="U74" s="58" t="e">
        <v>#VALUE!</v>
      </c>
      <c r="V74" s="60"/>
      <c r="W74" s="156">
        <v>15542.230000000001</v>
      </c>
      <c r="X74" s="157">
        <v>11664</v>
      </c>
      <c r="Y74" s="60"/>
      <c r="Z74" s="61" t="e">
        <v>#VALUE!</v>
      </c>
      <c r="AA74" s="62" t="e">
        <v>#VALUE!</v>
      </c>
      <c r="AC74" s="129"/>
      <c r="AD74" s="129"/>
      <c r="AE74" s="129"/>
      <c r="AO74" s="381" t="s">
        <v>79</v>
      </c>
      <c r="AQ74" s="53"/>
      <c r="AR74" s="404" t="s">
        <v>80</v>
      </c>
      <c r="AS74" s="468">
        <v>639</v>
      </c>
      <c r="AT74" s="405">
        <v>1641.75</v>
      </c>
      <c r="AU74" s="405">
        <v>5346.75</v>
      </c>
      <c r="AV74" s="405">
        <v>1109</v>
      </c>
      <c r="AW74" s="405">
        <v>2205</v>
      </c>
      <c r="AX74" s="405">
        <v>2691.28</v>
      </c>
      <c r="AY74" s="405">
        <v>1964</v>
      </c>
      <c r="AZ74" s="405">
        <v>2151</v>
      </c>
      <c r="BA74" s="405">
        <v>6305.51</v>
      </c>
      <c r="BB74" s="406"/>
      <c r="BC74" s="405"/>
      <c r="BD74" s="469"/>
      <c r="BE74" s="68"/>
      <c r="BF74" s="381" t="s">
        <v>79</v>
      </c>
      <c r="BG74" s="468">
        <v>639</v>
      </c>
      <c r="BH74" s="468">
        <v>2280.75</v>
      </c>
      <c r="BI74" s="468">
        <v>7627.5</v>
      </c>
      <c r="BJ74" s="468">
        <v>8736.5</v>
      </c>
      <c r="BK74" s="468">
        <v>10941.5</v>
      </c>
      <c r="BL74" s="468">
        <v>13632.78</v>
      </c>
      <c r="BM74" s="468">
        <v>15596.78</v>
      </c>
      <c r="BN74" s="468">
        <v>17747.78</v>
      </c>
      <c r="BO74" s="468">
        <v>24053.29</v>
      </c>
      <c r="BP74" s="468">
        <v>24053.29</v>
      </c>
      <c r="BQ74" s="468">
        <v>24053.29</v>
      </c>
      <c r="BR74" s="469">
        <v>24053.29</v>
      </c>
      <c r="BS74" s="68"/>
      <c r="BT74" s="68"/>
      <c r="BU74" s="381" t="s">
        <v>79</v>
      </c>
      <c r="BV74" s="68"/>
      <c r="BW74" s="501"/>
      <c r="BX74" s="173" t="s">
        <v>80</v>
      </c>
      <c r="BY74" s="468">
        <v>639</v>
      </c>
      <c r="BZ74" s="405">
        <v>1641.75</v>
      </c>
      <c r="CA74" s="405">
        <v>5346.75</v>
      </c>
      <c r="CB74" s="405">
        <v>1109</v>
      </c>
      <c r="CC74" s="405">
        <v>2205</v>
      </c>
      <c r="CD74" s="405">
        <v>2691.28</v>
      </c>
      <c r="CE74" s="405">
        <v>1964</v>
      </c>
      <c r="CF74" s="405">
        <v>2151</v>
      </c>
      <c r="CG74" s="405">
        <v>6305.51</v>
      </c>
      <c r="CH74" s="497"/>
      <c r="CI74" s="499"/>
      <c r="CJ74" s="472"/>
      <c r="CK74" s="68"/>
      <c r="CL74" s="381" t="s">
        <v>79</v>
      </c>
      <c r="CM74" s="470">
        <v>639</v>
      </c>
      <c r="CN74" s="470">
        <v>2280.75</v>
      </c>
      <c r="CO74" s="470">
        <v>7627.5</v>
      </c>
      <c r="CP74" s="470">
        <v>8736.5</v>
      </c>
      <c r="CQ74" s="470">
        <v>10941.5</v>
      </c>
      <c r="CR74" s="470">
        <v>13632.78</v>
      </c>
      <c r="CS74" s="470">
        <v>15596.78</v>
      </c>
      <c r="CT74" s="470">
        <v>17747.78</v>
      </c>
      <c r="CU74" s="470">
        <v>24053.29</v>
      </c>
      <c r="CV74" s="470">
        <v>24053.29</v>
      </c>
      <c r="CW74" s="470">
        <v>24053.29</v>
      </c>
      <c r="CX74" s="471">
        <v>24053.29</v>
      </c>
      <c r="CY74" s="68"/>
      <c r="CZ74" s="68"/>
      <c r="DA74" s="381" t="s">
        <v>79</v>
      </c>
      <c r="DB74" s="68"/>
      <c r="DC74" s="68"/>
      <c r="DD74" s="501"/>
      <c r="DE74" s="68"/>
      <c r="DF74" s="173" t="s">
        <v>80</v>
      </c>
      <c r="DH74" s="592">
        <v>11040</v>
      </c>
      <c r="DI74" s="610">
        <v>-19545</v>
      </c>
      <c r="DJ74" s="472">
        <v>-19545</v>
      </c>
      <c r="DK74" s="472">
        <v>-19545</v>
      </c>
      <c r="DL74" s="472">
        <v>-19545</v>
      </c>
      <c r="DM74" s="472">
        <v>-19545</v>
      </c>
      <c r="DN74" s="472">
        <v>-19545</v>
      </c>
      <c r="DO74" s="472">
        <v>-19545</v>
      </c>
      <c r="DP74" s="472">
        <v>-19545</v>
      </c>
      <c r="DQ74" s="472">
        <v>-19545</v>
      </c>
      <c r="DR74" s="472">
        <v>-19545</v>
      </c>
      <c r="DS74" s="472">
        <v>-19545</v>
      </c>
      <c r="DT74" s="472">
        <v>-19545</v>
      </c>
      <c r="DU74" s="68"/>
      <c r="DV74" s="381" t="s">
        <v>79</v>
      </c>
      <c r="DW74" s="470">
        <v>-19545</v>
      </c>
      <c r="DX74" s="470">
        <v>-39090</v>
      </c>
      <c r="DY74" s="470">
        <v>-58635</v>
      </c>
      <c r="DZ74" s="470">
        <v>-78180</v>
      </c>
      <c r="EA74" s="470">
        <v>-97725</v>
      </c>
      <c r="EB74" s="470">
        <v>-117270</v>
      </c>
      <c r="EC74" s="470">
        <v>-136815</v>
      </c>
      <c r="ED74" s="470">
        <v>-156360</v>
      </c>
      <c r="EE74" s="470">
        <v>-175905</v>
      </c>
      <c r="EF74" s="470">
        <v>-195450</v>
      </c>
      <c r="EG74" s="470">
        <v>-214995</v>
      </c>
      <c r="EH74" s="473">
        <v>-234540</v>
      </c>
      <c r="EI74" s="405"/>
      <c r="EJ74" s="40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JD74" s="592">
        <v>18816.895381157439</v>
      </c>
      <c r="JF74" s="592">
        <v>44114.68</v>
      </c>
      <c r="JH74" s="592">
        <v>4355.1499999999996</v>
      </c>
      <c r="JJ74" s="592">
        <v>15542.230000000001</v>
      </c>
      <c r="JL74" s="592">
        <v>11664</v>
      </c>
      <c r="JN74" s="592">
        <f t="shared" si="24"/>
        <v>-7776.8953811574393</v>
      </c>
      <c r="JO74" s="593">
        <f t="shared" si="25"/>
        <v>-0.41329322524399759</v>
      </c>
      <c r="JQ74" s="592">
        <f t="shared" si="26"/>
        <v>-33074.68</v>
      </c>
      <c r="JR74" s="593">
        <v>0</v>
      </c>
    </row>
    <row r="75" spans="1:278" s="7" customFormat="1" ht="5.0999999999999996" customHeight="1">
      <c r="A75" s="1"/>
      <c r="B75" s="6"/>
      <c r="C75" s="187"/>
      <c r="D75" s="188"/>
      <c r="E75" s="187"/>
      <c r="F75" s="188"/>
      <c r="G75" s="187"/>
      <c r="H75" s="189"/>
      <c r="I75" s="60"/>
      <c r="J75" s="190"/>
      <c r="K75" s="191"/>
      <c r="L75" s="192"/>
      <c r="M75" s="108"/>
      <c r="N75" s="193"/>
      <c r="O75" s="65"/>
      <c r="P75" s="187"/>
      <c r="Q75" s="188"/>
      <c r="R75" s="187"/>
      <c r="S75" s="188"/>
      <c r="T75" s="187"/>
      <c r="U75" s="189"/>
      <c r="V75" s="60"/>
      <c r="W75" s="194"/>
      <c r="X75" s="195"/>
      <c r="Y75" s="60"/>
      <c r="Z75" s="190"/>
      <c r="AA75" s="191"/>
      <c r="AO75" s="381"/>
      <c r="AQ75" s="454"/>
      <c r="AR75" s="474"/>
      <c r="AS75" s="505"/>
      <c r="AT75" s="672"/>
      <c r="AU75" s="672"/>
      <c r="AV75" s="672"/>
      <c r="AW75" s="672"/>
      <c r="AX75" s="673"/>
      <c r="AY75" s="672"/>
      <c r="AZ75" s="672"/>
      <c r="BA75" s="505"/>
      <c r="BB75" s="674"/>
      <c r="BC75" s="673"/>
      <c r="BD75" s="503"/>
      <c r="BE75" s="68"/>
      <c r="BF75" s="381"/>
      <c r="BG75" s="505"/>
      <c r="BH75" s="505"/>
      <c r="BI75" s="505"/>
      <c r="BJ75" s="505"/>
      <c r="BK75" s="505"/>
      <c r="BL75" s="505"/>
      <c r="BM75" s="505"/>
      <c r="BN75" s="505"/>
      <c r="BO75" s="505"/>
      <c r="BP75" s="505"/>
      <c r="BQ75" s="505"/>
      <c r="BR75" s="503"/>
      <c r="BS75" s="68"/>
      <c r="BT75" s="68"/>
      <c r="BU75" s="381"/>
      <c r="BV75" s="68"/>
      <c r="BW75" s="506"/>
      <c r="BX75" s="519"/>
      <c r="BY75" s="505"/>
      <c r="BZ75" s="505"/>
      <c r="CA75" s="505"/>
      <c r="CB75" s="505"/>
      <c r="CC75" s="505"/>
      <c r="CD75" s="505"/>
      <c r="CE75" s="505"/>
      <c r="CF75" s="505"/>
      <c r="CG75" s="505"/>
      <c r="CH75" s="505"/>
      <c r="CI75" s="505"/>
      <c r="CJ75" s="503">
        <v>0</v>
      </c>
      <c r="CK75" s="68"/>
      <c r="CL75" s="381"/>
      <c r="CM75" s="470"/>
      <c r="CN75" s="470"/>
      <c r="CO75" s="470"/>
      <c r="CP75" s="470"/>
      <c r="CQ75" s="470"/>
      <c r="CR75" s="470"/>
      <c r="CS75" s="470"/>
      <c r="CT75" s="470"/>
      <c r="CU75" s="470"/>
      <c r="CV75" s="470"/>
      <c r="CW75" s="470"/>
      <c r="CX75" s="471"/>
      <c r="CY75" s="68"/>
      <c r="CZ75" s="68"/>
      <c r="DA75" s="381"/>
      <c r="DB75" s="68"/>
      <c r="DC75" s="68"/>
      <c r="DD75" s="501"/>
      <c r="DE75" s="68"/>
      <c r="DF75" s="173"/>
      <c r="DH75" s="621"/>
      <c r="DI75" s="509"/>
      <c r="DJ75" s="468"/>
      <c r="DK75" s="468"/>
      <c r="DL75" s="468"/>
      <c r="DM75" s="468"/>
      <c r="DN75" s="468"/>
      <c r="DO75" s="468"/>
      <c r="DP75" s="468"/>
      <c r="DQ75" s="468"/>
      <c r="DR75" s="468"/>
      <c r="DS75" s="468"/>
      <c r="DT75" s="469"/>
      <c r="DU75" s="68"/>
      <c r="DV75" s="381"/>
      <c r="DW75" s="470"/>
      <c r="DX75" s="470"/>
      <c r="DY75" s="470"/>
      <c r="DZ75" s="470"/>
      <c r="EA75" s="470"/>
      <c r="EB75" s="470"/>
      <c r="EC75" s="470"/>
      <c r="ED75" s="470"/>
      <c r="EE75" s="470"/>
      <c r="EF75" s="470"/>
      <c r="EG75" s="470"/>
      <c r="EH75" s="473"/>
      <c r="JD75" s="621"/>
      <c r="JF75" s="621"/>
      <c r="JH75" s="621"/>
      <c r="JJ75" s="621"/>
      <c r="JL75" s="621"/>
      <c r="JN75" s="592">
        <f t="shared" si="24"/>
        <v>0</v>
      </c>
      <c r="JO75" s="593"/>
      <c r="JQ75" s="592">
        <f t="shared" si="26"/>
        <v>0</v>
      </c>
      <c r="JR75" s="593"/>
    </row>
    <row r="76" spans="1:278" s="7" customFormat="1" ht="5.0999999999999996" customHeight="1">
      <c r="A76" s="1"/>
      <c r="B76" s="6"/>
      <c r="C76" s="57"/>
      <c r="D76" s="66"/>
      <c r="E76" s="57"/>
      <c r="F76" s="66"/>
      <c r="G76" s="57"/>
      <c r="H76" s="58"/>
      <c r="I76" s="60"/>
      <c r="J76" s="196"/>
      <c r="K76" s="197"/>
      <c r="L76" s="192"/>
      <c r="M76" s="53"/>
      <c r="N76" s="64"/>
      <c r="O76" s="65"/>
      <c r="P76" s="57"/>
      <c r="Q76" s="66"/>
      <c r="R76" s="57"/>
      <c r="S76" s="66"/>
      <c r="T76" s="57"/>
      <c r="U76" s="58"/>
      <c r="V76" s="60"/>
      <c r="W76" s="198"/>
      <c r="X76" s="199">
        <v>233668</v>
      </c>
      <c r="Y76" s="60"/>
      <c r="Z76" s="196"/>
      <c r="AA76" s="197"/>
      <c r="AO76" s="381">
        <v>0</v>
      </c>
      <c r="AQ76" s="53"/>
      <c r="AR76" s="404">
        <v>0</v>
      </c>
      <c r="AS76" s="468"/>
      <c r="AT76" s="405"/>
      <c r="AU76" s="405"/>
      <c r="AV76" s="405"/>
      <c r="AW76" s="405"/>
      <c r="AX76" s="452"/>
      <c r="AY76" s="405"/>
      <c r="AZ76" s="405"/>
      <c r="BA76" s="468"/>
      <c r="BB76" s="497"/>
      <c r="BC76" s="452"/>
      <c r="BD76" s="469"/>
      <c r="BE76" s="68"/>
      <c r="BF76" s="381">
        <v>0</v>
      </c>
      <c r="BG76" s="468"/>
      <c r="BH76" s="468"/>
      <c r="BI76" s="468"/>
      <c r="BJ76" s="468"/>
      <c r="BK76" s="468"/>
      <c r="BL76" s="468"/>
      <c r="BM76" s="468"/>
      <c r="BN76" s="468"/>
      <c r="BO76" s="468"/>
      <c r="BP76" s="468"/>
      <c r="BQ76" s="468"/>
      <c r="BR76" s="469"/>
      <c r="BS76" s="68"/>
      <c r="BT76" s="68"/>
      <c r="BU76" s="381">
        <v>0</v>
      </c>
      <c r="BV76" s="68"/>
      <c r="BW76" s="501"/>
      <c r="BX76" s="173"/>
      <c r="BY76" s="468"/>
      <c r="BZ76" s="468"/>
      <c r="CA76" s="468"/>
      <c r="CB76" s="468"/>
      <c r="CC76" s="468"/>
      <c r="CD76" s="468"/>
      <c r="CE76" s="468"/>
      <c r="CF76" s="468"/>
      <c r="CG76" s="468"/>
      <c r="CH76" s="468"/>
      <c r="CI76" s="468"/>
      <c r="CJ76" s="469"/>
      <c r="CK76" s="68"/>
      <c r="CL76" s="381">
        <v>0</v>
      </c>
      <c r="CM76" s="520"/>
      <c r="CN76" s="520"/>
      <c r="CO76" s="520"/>
      <c r="CP76" s="520"/>
      <c r="CQ76" s="520"/>
      <c r="CR76" s="520"/>
      <c r="CS76" s="520"/>
      <c r="CT76" s="520"/>
      <c r="CU76" s="520"/>
      <c r="CV76" s="520"/>
      <c r="CW76" s="520"/>
      <c r="CX76" s="675"/>
      <c r="CY76" s="68"/>
      <c r="CZ76" s="68"/>
      <c r="DA76" s="381">
        <v>0</v>
      </c>
      <c r="DB76" s="68"/>
      <c r="DC76" s="68"/>
      <c r="DD76" s="506"/>
      <c r="DE76" s="613"/>
      <c r="DF76" s="519"/>
      <c r="DH76" s="622"/>
      <c r="DI76" s="623"/>
      <c r="DJ76" s="505"/>
      <c r="DK76" s="505"/>
      <c r="DL76" s="505"/>
      <c r="DM76" s="505"/>
      <c r="DN76" s="505"/>
      <c r="DO76" s="505"/>
      <c r="DP76" s="505"/>
      <c r="DQ76" s="505"/>
      <c r="DR76" s="505"/>
      <c r="DS76" s="505"/>
      <c r="DT76" s="503"/>
      <c r="DU76" s="68"/>
      <c r="DV76" s="381">
        <v>0</v>
      </c>
      <c r="DW76" s="520"/>
      <c r="DX76" s="520"/>
      <c r="DY76" s="520"/>
      <c r="DZ76" s="520"/>
      <c r="EA76" s="520"/>
      <c r="EB76" s="520"/>
      <c r="EC76" s="520"/>
      <c r="ED76" s="520"/>
      <c r="EE76" s="520"/>
      <c r="EF76" s="520"/>
      <c r="EG76" s="520"/>
      <c r="EH76" s="521"/>
      <c r="JD76" s="622"/>
      <c r="JF76" s="622"/>
      <c r="JH76" s="622"/>
      <c r="JJ76" s="622"/>
      <c r="JL76" s="622"/>
      <c r="JN76" s="622"/>
      <c r="JO76" s="622"/>
      <c r="JQ76" s="622"/>
      <c r="JR76" s="622"/>
    </row>
    <row r="77" spans="1:278" s="101" customFormat="1" ht="15" customHeight="1">
      <c r="A77" s="87" t="s">
        <v>81</v>
      </c>
      <c r="B77" s="88"/>
      <c r="C77" s="89" t="s">
        <v>82</v>
      </c>
      <c r="D77" s="99" t="e">
        <v>#VALUE!</v>
      </c>
      <c r="E77" s="89">
        <v>0</v>
      </c>
      <c r="F77" s="99" t="e">
        <v>#DIV/0!</v>
      </c>
      <c r="G77" s="89" t="s">
        <v>82</v>
      </c>
      <c r="H77" s="90" t="e">
        <v>#VALUE!</v>
      </c>
      <c r="I77" s="92"/>
      <c r="J77" s="93" t="e">
        <v>#VALUE!</v>
      </c>
      <c r="K77" s="94" t="e">
        <v>#VALUE!</v>
      </c>
      <c r="L77" s="95"/>
      <c r="M77" s="96"/>
      <c r="N77" s="97" t="s">
        <v>82</v>
      </c>
      <c r="O77" s="98"/>
      <c r="P77" s="89" t="s">
        <v>81</v>
      </c>
      <c r="Q77" s="99" t="e">
        <v>#VALUE!</v>
      </c>
      <c r="R77" s="89" t="s">
        <v>81</v>
      </c>
      <c r="S77" s="99" t="e">
        <v>#VALUE!</v>
      </c>
      <c r="T77" s="89" t="s">
        <v>81</v>
      </c>
      <c r="U77" s="90" t="e">
        <v>#VALUE!</v>
      </c>
      <c r="V77" s="92"/>
      <c r="W77" s="160">
        <v>408691.55</v>
      </c>
      <c r="X77" s="161">
        <v>398638</v>
      </c>
      <c r="Y77" s="92"/>
      <c r="Z77" s="93" t="e">
        <v>#VALUE!</v>
      </c>
      <c r="AA77" s="94" t="e">
        <v>#VALUE!</v>
      </c>
      <c r="AO77" s="427" t="s">
        <v>81</v>
      </c>
      <c r="AQ77" s="96"/>
      <c r="AR77" s="428" t="s">
        <v>82</v>
      </c>
      <c r="AS77" s="522">
        <v>27354.61</v>
      </c>
      <c r="AT77" s="429">
        <v>26049.040000000001</v>
      </c>
      <c r="AU77" s="429">
        <v>34038.54</v>
      </c>
      <c r="AV77" s="429">
        <v>29367.71</v>
      </c>
      <c r="AW77" s="429">
        <v>34138.479999999996</v>
      </c>
      <c r="AX77" s="429">
        <v>34968.86</v>
      </c>
      <c r="AY77" s="429">
        <v>37111.599999999999</v>
      </c>
      <c r="AZ77" s="429">
        <v>38734.699999999997</v>
      </c>
      <c r="BA77" s="522">
        <v>33171.01</v>
      </c>
      <c r="BB77" s="676">
        <v>0</v>
      </c>
      <c r="BC77" s="429">
        <v>0</v>
      </c>
      <c r="BD77" s="512">
        <v>0</v>
      </c>
      <c r="BE77" s="432"/>
      <c r="BF77" s="381" t="s">
        <v>81</v>
      </c>
      <c r="BG77" s="522">
        <v>27354.61</v>
      </c>
      <c r="BH77" s="522">
        <v>53403.649999999994</v>
      </c>
      <c r="BI77" s="522">
        <v>87442.19</v>
      </c>
      <c r="BJ77" s="522">
        <v>116809.9</v>
      </c>
      <c r="BK77" s="522">
        <v>150948.38</v>
      </c>
      <c r="BL77" s="522">
        <v>185917.24</v>
      </c>
      <c r="BM77" s="522">
        <v>223028.84</v>
      </c>
      <c r="BN77" s="522">
        <v>261763.53999999998</v>
      </c>
      <c r="BO77" s="522">
        <v>294934.55</v>
      </c>
      <c r="BP77" s="522">
        <v>294934.55</v>
      </c>
      <c r="BQ77" s="522">
        <v>294934.55</v>
      </c>
      <c r="BR77" s="522">
        <v>294934.55</v>
      </c>
      <c r="BS77" s="432"/>
      <c r="BT77" s="432"/>
      <c r="BU77" s="427" t="s">
        <v>81</v>
      </c>
      <c r="BV77" s="432"/>
      <c r="BW77" s="514"/>
      <c r="BX77" s="523" t="s">
        <v>82</v>
      </c>
      <c r="BY77" s="522">
        <v>27354.61</v>
      </c>
      <c r="BZ77" s="522">
        <v>26049.040000000001</v>
      </c>
      <c r="CA77" s="522">
        <v>34038.54</v>
      </c>
      <c r="CB77" s="522">
        <v>29367.71</v>
      </c>
      <c r="CC77" s="522">
        <v>34138.479999999996</v>
      </c>
      <c r="CD77" s="522">
        <v>34968.86</v>
      </c>
      <c r="CE77" s="522">
        <v>37111.599999999999</v>
      </c>
      <c r="CF77" s="522">
        <v>38734.699999999997</v>
      </c>
      <c r="CG77" s="522">
        <v>33171.01</v>
      </c>
      <c r="CH77" s="522">
        <v>3885</v>
      </c>
      <c r="CI77" s="522">
        <v>3885</v>
      </c>
      <c r="CJ77" s="512">
        <v>3885</v>
      </c>
      <c r="CK77" s="432"/>
      <c r="CL77" s="381" t="s">
        <v>81</v>
      </c>
      <c r="CM77" s="522">
        <v>27354.61</v>
      </c>
      <c r="CN77" s="522">
        <v>53403.649999999994</v>
      </c>
      <c r="CO77" s="522">
        <v>87442.19</v>
      </c>
      <c r="CP77" s="522">
        <v>116809.9</v>
      </c>
      <c r="CQ77" s="522">
        <v>150948.38</v>
      </c>
      <c r="CR77" s="522">
        <v>185917.24</v>
      </c>
      <c r="CS77" s="522">
        <v>223028.84</v>
      </c>
      <c r="CT77" s="522">
        <v>261763.53999999998</v>
      </c>
      <c r="CU77" s="522">
        <v>294934.55</v>
      </c>
      <c r="CV77" s="522">
        <v>298819.55</v>
      </c>
      <c r="CW77" s="522">
        <v>302704.55</v>
      </c>
      <c r="CX77" s="512">
        <v>306589.55</v>
      </c>
      <c r="CY77" s="432"/>
      <c r="CZ77" s="432"/>
      <c r="DA77" s="381" t="s">
        <v>81</v>
      </c>
      <c r="DB77" s="432"/>
      <c r="DC77" s="432"/>
      <c r="DD77" s="514"/>
      <c r="DE77" s="432"/>
      <c r="DF77" s="523" t="s">
        <v>82</v>
      </c>
      <c r="DH77" s="599">
        <v>518482.6243388615</v>
      </c>
      <c r="DI77" s="624">
        <v>-175905</v>
      </c>
      <c r="DJ77" s="522">
        <v>-175905</v>
      </c>
      <c r="DK77" s="522">
        <v>-175905</v>
      </c>
      <c r="DL77" s="522">
        <v>-175905</v>
      </c>
      <c r="DM77" s="522">
        <v>-175905</v>
      </c>
      <c r="DN77" s="522">
        <v>-175905</v>
      </c>
      <c r="DO77" s="522">
        <v>-175905</v>
      </c>
      <c r="DP77" s="522">
        <v>-175905</v>
      </c>
      <c r="DQ77" s="522">
        <v>-175905</v>
      </c>
      <c r="DR77" s="522">
        <v>-175905</v>
      </c>
      <c r="DS77" s="522">
        <v>-175905</v>
      </c>
      <c r="DT77" s="512">
        <v>-175905</v>
      </c>
      <c r="DU77" s="432"/>
      <c r="DV77" s="381" t="s">
        <v>81</v>
      </c>
      <c r="DW77" s="522">
        <v>-175905</v>
      </c>
      <c r="DX77" s="522">
        <v>-351810</v>
      </c>
      <c r="DY77" s="522">
        <v>-527715</v>
      </c>
      <c r="DZ77" s="522">
        <v>-703620</v>
      </c>
      <c r="EA77" s="522">
        <v>-879525</v>
      </c>
      <c r="EB77" s="522">
        <v>-1055430</v>
      </c>
      <c r="EC77" s="522">
        <v>-1231335</v>
      </c>
      <c r="ED77" s="522">
        <v>-1407240</v>
      </c>
      <c r="EE77" s="522">
        <v>-1583145</v>
      </c>
      <c r="EF77" s="522">
        <v>-1759050</v>
      </c>
      <c r="EG77" s="522">
        <v>-1934955</v>
      </c>
      <c r="EH77" s="516">
        <v>-2110860</v>
      </c>
      <c r="JD77" s="599">
        <v>455436.89734781836</v>
      </c>
      <c r="JF77" s="599">
        <v>415629.05</v>
      </c>
      <c r="JH77" s="599">
        <v>292485.14</v>
      </c>
      <c r="JJ77" s="599">
        <v>408691.55</v>
      </c>
      <c r="JL77" s="599">
        <v>398638</v>
      </c>
      <c r="JN77" s="599">
        <f t="shared" ref="JN77" si="27">+DH77-JD77</f>
        <v>63045.726991043135</v>
      </c>
      <c r="JO77" s="612">
        <f t="shared" ref="JO77" si="28">+JN77/JD77</f>
        <v>0.13842911577472597</v>
      </c>
      <c r="JQ77" s="599">
        <f t="shared" ref="JQ77" si="29">+DH77-JF77</f>
        <v>102853.57433886151</v>
      </c>
      <c r="JR77" s="612">
        <v>0</v>
      </c>
    </row>
    <row r="78" spans="1:278" s="7" customFormat="1" ht="5.0999999999999996" customHeight="1">
      <c r="A78" s="1"/>
      <c r="B78" s="6"/>
      <c r="C78" s="187"/>
      <c r="D78" s="188"/>
      <c r="E78" s="187"/>
      <c r="F78" s="188"/>
      <c r="G78" s="187"/>
      <c r="H78" s="189"/>
      <c r="I78" s="60"/>
      <c r="J78" s="190"/>
      <c r="K78" s="191"/>
      <c r="L78" s="192"/>
      <c r="M78" s="108"/>
      <c r="N78" s="193"/>
      <c r="O78" s="65"/>
      <c r="P78" s="187"/>
      <c r="Q78" s="188"/>
      <c r="R78" s="187"/>
      <c r="S78" s="188"/>
      <c r="T78" s="187"/>
      <c r="U78" s="189"/>
      <c r="V78" s="60"/>
      <c r="W78" s="194"/>
      <c r="X78" s="195"/>
      <c r="Y78" s="60"/>
      <c r="Z78" s="190"/>
      <c r="AA78" s="191"/>
      <c r="AO78" s="381"/>
      <c r="AQ78" s="454"/>
      <c r="AR78" s="474"/>
      <c r="AS78" s="505"/>
      <c r="AT78" s="672"/>
      <c r="AU78" s="672"/>
      <c r="AV78" s="672"/>
      <c r="AW78" s="672"/>
      <c r="AX78" s="673"/>
      <c r="AY78" s="672"/>
      <c r="AZ78" s="672"/>
      <c r="BA78" s="505"/>
      <c r="BB78" s="674"/>
      <c r="BC78" s="673"/>
      <c r="BD78" s="503"/>
      <c r="BE78" s="68"/>
      <c r="BF78" s="381"/>
      <c r="BG78" s="505"/>
      <c r="BH78" s="505"/>
      <c r="BI78" s="505"/>
      <c r="BJ78" s="505"/>
      <c r="BK78" s="505"/>
      <c r="BL78" s="505"/>
      <c r="BM78" s="505"/>
      <c r="BN78" s="505"/>
      <c r="BO78" s="505"/>
      <c r="BP78" s="505"/>
      <c r="BQ78" s="505"/>
      <c r="BR78" s="503"/>
      <c r="BS78" s="68"/>
      <c r="BT78" s="68"/>
      <c r="BU78" s="381"/>
      <c r="BV78" s="68"/>
      <c r="BW78" s="506"/>
      <c r="BX78" s="519"/>
      <c r="BY78" s="505"/>
      <c r="BZ78" s="505"/>
      <c r="CA78" s="505"/>
      <c r="CB78" s="505"/>
      <c r="CC78" s="505"/>
      <c r="CD78" s="505"/>
      <c r="CE78" s="505"/>
      <c r="CF78" s="505"/>
      <c r="CG78" s="505"/>
      <c r="CH78" s="505"/>
      <c r="CI78" s="505"/>
      <c r="CJ78" s="503"/>
      <c r="CK78" s="68"/>
      <c r="CL78" s="381"/>
      <c r="CM78" s="520"/>
      <c r="CN78" s="520"/>
      <c r="CO78" s="520"/>
      <c r="CP78" s="520"/>
      <c r="CQ78" s="520"/>
      <c r="CR78" s="520"/>
      <c r="CS78" s="520"/>
      <c r="CT78" s="520"/>
      <c r="CU78" s="520"/>
      <c r="CV78" s="520"/>
      <c r="CW78" s="520"/>
      <c r="CX78" s="675"/>
      <c r="CY78" s="68"/>
      <c r="CZ78" s="68"/>
      <c r="DA78" s="381"/>
      <c r="DB78" s="68"/>
      <c r="DC78" s="68"/>
      <c r="DD78" s="506"/>
      <c r="DE78" s="613"/>
      <c r="DF78" s="519"/>
      <c r="DH78" s="622"/>
      <c r="DI78" s="623"/>
      <c r="DJ78" s="505"/>
      <c r="DK78" s="505"/>
      <c r="DL78" s="505"/>
      <c r="DM78" s="505"/>
      <c r="DN78" s="505"/>
      <c r="DO78" s="505"/>
      <c r="DP78" s="505"/>
      <c r="DQ78" s="505"/>
      <c r="DR78" s="505"/>
      <c r="DS78" s="505"/>
      <c r="DT78" s="503"/>
      <c r="DU78" s="68"/>
      <c r="DV78" s="381"/>
      <c r="DW78" s="520"/>
      <c r="DX78" s="520"/>
      <c r="DY78" s="520"/>
      <c r="DZ78" s="520"/>
      <c r="EA78" s="520"/>
      <c r="EB78" s="520"/>
      <c r="EC78" s="520"/>
      <c r="ED78" s="520"/>
      <c r="EE78" s="520"/>
      <c r="EF78" s="520"/>
      <c r="EG78" s="520"/>
      <c r="EH78" s="521"/>
      <c r="JD78" s="622"/>
      <c r="JF78" s="622"/>
      <c r="JH78" s="622"/>
      <c r="JJ78" s="622"/>
      <c r="JL78" s="622"/>
      <c r="JN78" s="622"/>
      <c r="JO78" s="622"/>
      <c r="JQ78" s="622"/>
      <c r="JR78" s="622"/>
    </row>
    <row r="79" spans="1:278" s="7" customFormat="1" ht="5.0999999999999996" customHeight="1">
      <c r="A79" s="1"/>
      <c r="B79" s="6"/>
      <c r="C79" s="57"/>
      <c r="D79" s="66"/>
      <c r="E79" s="57"/>
      <c r="F79" s="66"/>
      <c r="G79" s="57"/>
      <c r="H79" s="58"/>
      <c r="I79" s="60"/>
      <c r="J79" s="196"/>
      <c r="K79" s="197"/>
      <c r="L79" s="192"/>
      <c r="M79" s="53"/>
      <c r="N79" s="64"/>
      <c r="O79" s="65"/>
      <c r="P79" s="57"/>
      <c r="Q79" s="66"/>
      <c r="R79" s="57"/>
      <c r="S79" s="66"/>
      <c r="T79" s="57"/>
      <c r="U79" s="58"/>
      <c r="V79" s="60"/>
      <c r="W79" s="198"/>
      <c r="X79" s="199"/>
      <c r="Y79" s="60"/>
      <c r="Z79" s="196"/>
      <c r="AA79" s="197"/>
      <c r="AO79" s="381"/>
      <c r="AQ79" s="53"/>
      <c r="AR79" s="404"/>
      <c r="AS79" s="468"/>
      <c r="AT79" s="405"/>
      <c r="AU79" s="405"/>
      <c r="AV79" s="405"/>
      <c r="AW79" s="405"/>
      <c r="AX79" s="452"/>
      <c r="AY79" s="405"/>
      <c r="AZ79" s="405"/>
      <c r="BA79" s="468"/>
      <c r="BB79" s="497"/>
      <c r="BC79" s="452"/>
      <c r="BD79" s="469"/>
      <c r="BE79" s="68"/>
      <c r="BF79" s="381"/>
      <c r="BG79" s="468"/>
      <c r="BH79" s="468"/>
      <c r="BI79" s="468"/>
      <c r="BJ79" s="468"/>
      <c r="BK79" s="468"/>
      <c r="BL79" s="468"/>
      <c r="BM79" s="468"/>
      <c r="BN79" s="468"/>
      <c r="BO79" s="468"/>
      <c r="BP79" s="468"/>
      <c r="BQ79" s="468"/>
      <c r="BR79" s="469"/>
      <c r="BS79" s="68"/>
      <c r="BT79" s="68"/>
      <c r="BU79" s="381"/>
      <c r="BV79" s="68"/>
      <c r="BW79" s="501"/>
      <c r="BX79" s="173"/>
      <c r="BY79" s="468"/>
      <c r="BZ79" s="468"/>
      <c r="CA79" s="468"/>
      <c r="CB79" s="468"/>
      <c r="CC79" s="468"/>
      <c r="CD79" s="468"/>
      <c r="CE79" s="468"/>
      <c r="CF79" s="468"/>
      <c r="CG79" s="468"/>
      <c r="CH79" s="468"/>
      <c r="CI79" s="468"/>
      <c r="CJ79" s="469"/>
      <c r="CK79" s="68"/>
      <c r="CL79" s="381"/>
      <c r="CM79" s="470"/>
      <c r="CN79" s="470"/>
      <c r="CO79" s="470"/>
      <c r="CP79" s="470"/>
      <c r="CQ79" s="470"/>
      <c r="CR79" s="470"/>
      <c r="CS79" s="470"/>
      <c r="CT79" s="470"/>
      <c r="CU79" s="470"/>
      <c r="CV79" s="470"/>
      <c r="CW79" s="470"/>
      <c r="CX79" s="471"/>
      <c r="CY79" s="68"/>
      <c r="CZ79" s="68"/>
      <c r="DA79" s="381"/>
      <c r="DB79" s="68"/>
      <c r="DC79" s="68"/>
      <c r="DD79" s="501"/>
      <c r="DE79" s="68"/>
      <c r="DF79" s="173"/>
      <c r="DH79" s="621"/>
      <c r="DI79" s="509"/>
      <c r="DJ79" s="468"/>
      <c r="DK79" s="468"/>
      <c r="DL79" s="468"/>
      <c r="DM79" s="468"/>
      <c r="DN79" s="468"/>
      <c r="DO79" s="468"/>
      <c r="DP79" s="468"/>
      <c r="DQ79" s="468"/>
      <c r="DR79" s="468"/>
      <c r="DS79" s="468"/>
      <c r="DT79" s="469"/>
      <c r="DU79" s="68"/>
      <c r="DV79" s="381"/>
      <c r="DW79" s="470"/>
      <c r="DX79" s="470"/>
      <c r="DY79" s="470"/>
      <c r="DZ79" s="470"/>
      <c r="EA79" s="470"/>
      <c r="EB79" s="470"/>
      <c r="EC79" s="470"/>
      <c r="ED79" s="470"/>
      <c r="EE79" s="470"/>
      <c r="EF79" s="470"/>
      <c r="EG79" s="470"/>
      <c r="EH79" s="473"/>
      <c r="JD79" s="621"/>
      <c r="JF79" s="621"/>
      <c r="JH79" s="621"/>
      <c r="JJ79" s="621"/>
      <c r="JL79" s="621"/>
      <c r="JN79" s="621"/>
      <c r="JO79" s="621"/>
      <c r="JQ79" s="621"/>
      <c r="JR79" s="621"/>
    </row>
    <row r="80" spans="1:278" s="7" customFormat="1" ht="15" customHeight="1">
      <c r="A80" s="1" t="s">
        <v>83</v>
      </c>
      <c r="B80" s="6"/>
      <c r="C80" s="57" t="s">
        <v>84</v>
      </c>
      <c r="D80" s="66" t="e">
        <v>#VALUE!</v>
      </c>
      <c r="E80" s="57">
        <v>0</v>
      </c>
      <c r="F80" s="66" t="e">
        <v>#DIV/0!</v>
      </c>
      <c r="G80" s="57" t="s">
        <v>84</v>
      </c>
      <c r="H80" s="58" t="e">
        <v>#VALUE!</v>
      </c>
      <c r="I80" s="60"/>
      <c r="J80" s="61" t="e">
        <v>#VALUE!</v>
      </c>
      <c r="K80" s="62" t="e">
        <v>#VALUE!</v>
      </c>
      <c r="L80" s="63"/>
      <c r="M80" s="53"/>
      <c r="N80" s="64" t="s">
        <v>84</v>
      </c>
      <c r="O80" s="65"/>
      <c r="P80" s="172" t="s">
        <v>83</v>
      </c>
      <c r="Q80" s="66" t="e">
        <v>#VALUE!</v>
      </c>
      <c r="R80" s="57" t="s">
        <v>83</v>
      </c>
      <c r="S80" s="66" t="e">
        <v>#VALUE!</v>
      </c>
      <c r="T80" s="57" t="s">
        <v>83</v>
      </c>
      <c r="U80" s="58" t="e">
        <v>#VALUE!</v>
      </c>
      <c r="V80" s="60"/>
      <c r="W80" s="156">
        <v>28984.14</v>
      </c>
      <c r="X80" s="157">
        <v>30618</v>
      </c>
      <c r="Y80" s="60"/>
      <c r="Z80" s="61" t="e">
        <v>#VALUE!</v>
      </c>
      <c r="AA80" s="62" t="e">
        <v>#VALUE!</v>
      </c>
      <c r="AO80" s="381" t="s">
        <v>83</v>
      </c>
      <c r="AQ80" s="53"/>
      <c r="AR80" s="404" t="s">
        <v>84</v>
      </c>
      <c r="AS80" s="405">
        <v>1533.25</v>
      </c>
      <c r="AT80" s="405">
        <v>1745.68</v>
      </c>
      <c r="AU80" s="405">
        <v>2299.5700000000002</v>
      </c>
      <c r="AV80" s="405">
        <v>2446.62</v>
      </c>
      <c r="AW80" s="405">
        <v>1434.37</v>
      </c>
      <c r="AX80" s="405">
        <v>2378.48</v>
      </c>
      <c r="AY80" s="405">
        <v>2356.36</v>
      </c>
      <c r="AZ80" s="405">
        <v>2550.75</v>
      </c>
      <c r="BA80" s="405">
        <v>1802.9</v>
      </c>
      <c r="BB80" s="406"/>
      <c r="BC80" s="405"/>
      <c r="BD80" s="407"/>
      <c r="BE80" s="68"/>
      <c r="BF80" s="381" t="s">
        <v>83</v>
      </c>
      <c r="BG80" s="468">
        <v>1533.25</v>
      </c>
      <c r="BH80" s="468">
        <v>3278.9300000000003</v>
      </c>
      <c r="BI80" s="468">
        <v>5578.5</v>
      </c>
      <c r="BJ80" s="468">
        <v>8025.12</v>
      </c>
      <c r="BK80" s="468">
        <v>9459.49</v>
      </c>
      <c r="BL80" s="468">
        <v>11837.97</v>
      </c>
      <c r="BM80" s="468">
        <v>14194.33</v>
      </c>
      <c r="BN80" s="468">
        <v>16745.080000000002</v>
      </c>
      <c r="BO80" s="468">
        <v>18547.980000000003</v>
      </c>
      <c r="BP80" s="468">
        <v>18547.980000000003</v>
      </c>
      <c r="BQ80" s="468">
        <v>18547.980000000003</v>
      </c>
      <c r="BR80" s="469">
        <v>18547.980000000003</v>
      </c>
      <c r="BS80" s="68"/>
      <c r="BT80" s="68"/>
      <c r="BU80" s="381" t="s">
        <v>83</v>
      </c>
      <c r="BV80" s="68"/>
      <c r="BW80" s="501"/>
      <c r="BX80" s="173" t="s">
        <v>84</v>
      </c>
      <c r="BY80" s="405">
        <v>1533.25</v>
      </c>
      <c r="BZ80" s="405">
        <v>1745.68</v>
      </c>
      <c r="CA80" s="405">
        <v>2299.5700000000002</v>
      </c>
      <c r="CB80" s="405">
        <v>2446.62</v>
      </c>
      <c r="CC80" s="405">
        <v>1434.37</v>
      </c>
      <c r="CD80" s="405">
        <v>2378.48</v>
      </c>
      <c r="CE80" s="405">
        <v>2356.36</v>
      </c>
      <c r="CF80" s="405">
        <v>2550.75</v>
      </c>
      <c r="CG80" s="405">
        <v>1802.9</v>
      </c>
      <c r="CH80" s="406"/>
      <c r="CI80" s="499"/>
      <c r="CJ80" s="472"/>
      <c r="CK80" s="68"/>
      <c r="CL80" s="381" t="s">
        <v>83</v>
      </c>
      <c r="CM80" s="470">
        <v>1533.25</v>
      </c>
      <c r="CN80" s="470">
        <v>3278.9300000000003</v>
      </c>
      <c r="CO80" s="470">
        <v>5578.5</v>
      </c>
      <c r="CP80" s="470">
        <v>8025.12</v>
      </c>
      <c r="CQ80" s="470">
        <v>9459.49</v>
      </c>
      <c r="CR80" s="470">
        <v>11837.97</v>
      </c>
      <c r="CS80" s="470">
        <v>14194.33</v>
      </c>
      <c r="CT80" s="470">
        <v>16745.080000000002</v>
      </c>
      <c r="CU80" s="470">
        <v>18547.980000000003</v>
      </c>
      <c r="CV80" s="470">
        <v>18547.980000000003</v>
      </c>
      <c r="CW80" s="470">
        <v>18547.980000000003</v>
      </c>
      <c r="CX80" s="471">
        <v>18547.980000000003</v>
      </c>
      <c r="CY80" s="68"/>
      <c r="CZ80" s="68"/>
      <c r="DA80" s="381" t="s">
        <v>83</v>
      </c>
      <c r="DB80" s="68"/>
      <c r="DC80" s="68"/>
      <c r="DD80" s="501"/>
      <c r="DE80" s="68"/>
      <c r="DF80" s="173" t="s">
        <v>84</v>
      </c>
      <c r="DH80" s="592">
        <v>41478.609947108918</v>
      </c>
      <c r="DI80" s="610">
        <v>-19545</v>
      </c>
      <c r="DJ80" s="472">
        <v>-19545</v>
      </c>
      <c r="DK80" s="472">
        <v>-19545</v>
      </c>
      <c r="DL80" s="472">
        <v>-19545</v>
      </c>
      <c r="DM80" s="472">
        <v>-19545</v>
      </c>
      <c r="DN80" s="472">
        <v>-19545</v>
      </c>
      <c r="DO80" s="472">
        <v>-19545</v>
      </c>
      <c r="DP80" s="472">
        <v>-19545</v>
      </c>
      <c r="DQ80" s="472">
        <v>-19545</v>
      </c>
      <c r="DR80" s="472">
        <v>-19545</v>
      </c>
      <c r="DS80" s="472">
        <v>-19545</v>
      </c>
      <c r="DT80" s="472">
        <v>-19545</v>
      </c>
      <c r="DU80" s="68"/>
      <c r="DV80" s="381" t="s">
        <v>83</v>
      </c>
      <c r="DW80" s="470">
        <v>-19545</v>
      </c>
      <c r="DX80" s="470">
        <v>-39090</v>
      </c>
      <c r="DY80" s="470">
        <v>-58635</v>
      </c>
      <c r="DZ80" s="470">
        <v>-78180</v>
      </c>
      <c r="EA80" s="470">
        <v>-97725</v>
      </c>
      <c r="EB80" s="470">
        <v>-117270</v>
      </c>
      <c r="EC80" s="470">
        <v>-136815</v>
      </c>
      <c r="ED80" s="470">
        <v>-156360</v>
      </c>
      <c r="EE80" s="470">
        <v>-175905</v>
      </c>
      <c r="EF80" s="470">
        <v>-195450</v>
      </c>
      <c r="EG80" s="470">
        <v>-214995</v>
      </c>
      <c r="EH80" s="473">
        <v>-234540</v>
      </c>
      <c r="EI80" s="405"/>
      <c r="EJ80" s="408"/>
      <c r="EK80" s="68"/>
      <c r="EL80" s="68"/>
      <c r="EM80" s="68"/>
      <c r="EN80" s="68"/>
      <c r="EO80" s="68"/>
      <c r="EP80" s="68"/>
      <c r="EQ80" s="68"/>
      <c r="ER80" s="68"/>
      <c r="ES80" s="68"/>
      <c r="ET80" s="68"/>
      <c r="EU80" s="68"/>
      <c r="EV80" s="68"/>
      <c r="EW80" s="68"/>
      <c r="EX80" s="68"/>
      <c r="JD80" s="592">
        <v>33052.70143766627</v>
      </c>
      <c r="JF80" s="592">
        <v>24062.138200000005</v>
      </c>
      <c r="JH80" s="592">
        <v>19660.989999999998</v>
      </c>
      <c r="JJ80" s="592">
        <v>28984.14</v>
      </c>
      <c r="JL80" s="592">
        <v>30618</v>
      </c>
      <c r="JN80" s="592">
        <f t="shared" ref="JN80:JN91" si="30">+DH80-JD80</f>
        <v>8425.9085094426482</v>
      </c>
      <c r="JO80" s="593">
        <f t="shared" ref="JO80:JO91" si="31">+JN80/JD80</f>
        <v>0.25492344476995255</v>
      </c>
      <c r="JQ80" s="592">
        <f t="shared" ref="JQ80:JQ91" si="32">+DH80-JF80</f>
        <v>17416.471747108913</v>
      </c>
      <c r="JR80" s="593">
        <v>0</v>
      </c>
    </row>
    <row r="81" spans="1:278" s="7" customFormat="1" ht="15" customHeight="1">
      <c r="A81" s="1" t="s">
        <v>85</v>
      </c>
      <c r="B81" s="6"/>
      <c r="C81" s="57" t="s">
        <v>86</v>
      </c>
      <c r="D81" s="66" t="e">
        <v>#VALUE!</v>
      </c>
      <c r="E81" s="57">
        <v>0</v>
      </c>
      <c r="F81" s="66" t="e">
        <v>#DIV/0!</v>
      </c>
      <c r="G81" s="57" t="s">
        <v>86</v>
      </c>
      <c r="H81" s="58" t="e">
        <v>#VALUE!</v>
      </c>
      <c r="I81" s="60"/>
      <c r="J81" s="61" t="e">
        <v>#VALUE!</v>
      </c>
      <c r="K81" s="62" t="e">
        <v>#VALUE!</v>
      </c>
      <c r="L81" s="63"/>
      <c r="M81" s="53"/>
      <c r="N81" s="64" t="s">
        <v>86</v>
      </c>
      <c r="O81" s="65"/>
      <c r="P81" s="172" t="s">
        <v>85</v>
      </c>
      <c r="Q81" s="66" t="e">
        <v>#VALUE!</v>
      </c>
      <c r="R81" s="57" t="s">
        <v>85</v>
      </c>
      <c r="S81" s="66" t="e">
        <v>#VALUE!</v>
      </c>
      <c r="T81" s="57" t="s">
        <v>85</v>
      </c>
      <c r="U81" s="58" t="e">
        <v>#VALUE!</v>
      </c>
      <c r="V81" s="60"/>
      <c r="W81" s="156">
        <v>18324.82</v>
      </c>
      <c r="X81" s="157">
        <v>19385</v>
      </c>
      <c r="Y81" s="60"/>
      <c r="Z81" s="61" t="e">
        <v>#VALUE!</v>
      </c>
      <c r="AA81" s="62" t="e">
        <v>#VALUE!</v>
      </c>
      <c r="AO81" s="381" t="s">
        <v>85</v>
      </c>
      <c r="AQ81" s="53"/>
      <c r="AR81" s="404" t="s">
        <v>86</v>
      </c>
      <c r="AS81" s="405">
        <v>1181.26</v>
      </c>
      <c r="AT81" s="405">
        <v>1099.92</v>
      </c>
      <c r="AU81" s="405">
        <v>1482.62</v>
      </c>
      <c r="AV81" s="405">
        <v>1621.45</v>
      </c>
      <c r="AW81" s="405">
        <v>1511.91</v>
      </c>
      <c r="AX81" s="405">
        <v>1243.42</v>
      </c>
      <c r="AY81" s="405">
        <v>1495.3</v>
      </c>
      <c r="AZ81" s="405">
        <v>2741.46</v>
      </c>
      <c r="BA81" s="405">
        <v>899.16</v>
      </c>
      <c r="BB81" s="406"/>
      <c r="BC81" s="405"/>
      <c r="BD81" s="407"/>
      <c r="BE81" s="68"/>
      <c r="BF81" s="381" t="s">
        <v>85</v>
      </c>
      <c r="BG81" s="468">
        <v>1181.26</v>
      </c>
      <c r="BH81" s="468">
        <v>2281.1800000000003</v>
      </c>
      <c r="BI81" s="468">
        <v>3763.8</v>
      </c>
      <c r="BJ81" s="468">
        <v>5385.25</v>
      </c>
      <c r="BK81" s="468">
        <v>6897.16</v>
      </c>
      <c r="BL81" s="468">
        <v>8140.58</v>
      </c>
      <c r="BM81" s="468">
        <v>9635.8799999999992</v>
      </c>
      <c r="BN81" s="468">
        <v>12377.34</v>
      </c>
      <c r="BO81" s="468">
        <v>13276.5</v>
      </c>
      <c r="BP81" s="468">
        <v>13276.5</v>
      </c>
      <c r="BQ81" s="468">
        <v>13276.5</v>
      </c>
      <c r="BR81" s="469">
        <v>13276.5</v>
      </c>
      <c r="BS81" s="68"/>
      <c r="BT81" s="68"/>
      <c r="BU81" s="381" t="s">
        <v>85</v>
      </c>
      <c r="BV81" s="68"/>
      <c r="BW81" s="501"/>
      <c r="BX81" s="173" t="s">
        <v>86</v>
      </c>
      <c r="BY81" s="405">
        <v>1181.26</v>
      </c>
      <c r="BZ81" s="405">
        <v>1099.92</v>
      </c>
      <c r="CA81" s="405">
        <v>1482.62</v>
      </c>
      <c r="CB81" s="405">
        <v>1621.45</v>
      </c>
      <c r="CC81" s="405">
        <v>1511.91</v>
      </c>
      <c r="CD81" s="405">
        <v>1243.42</v>
      </c>
      <c r="CE81" s="405">
        <v>1495.3</v>
      </c>
      <c r="CF81" s="405">
        <v>2741.46</v>
      </c>
      <c r="CG81" s="405">
        <v>899.16</v>
      </c>
      <c r="CH81" s="406"/>
      <c r="CI81" s="499"/>
      <c r="CJ81" s="472"/>
      <c r="CK81" s="68"/>
      <c r="CL81" s="381" t="s">
        <v>85</v>
      </c>
      <c r="CM81" s="470">
        <v>1181.26</v>
      </c>
      <c r="CN81" s="470">
        <v>2281.1800000000003</v>
      </c>
      <c r="CO81" s="470">
        <v>3763.8</v>
      </c>
      <c r="CP81" s="470">
        <v>5385.25</v>
      </c>
      <c r="CQ81" s="470">
        <v>6897.16</v>
      </c>
      <c r="CR81" s="470">
        <v>8140.58</v>
      </c>
      <c r="CS81" s="470">
        <v>9635.8799999999992</v>
      </c>
      <c r="CT81" s="470">
        <v>12377.34</v>
      </c>
      <c r="CU81" s="470">
        <v>13276.5</v>
      </c>
      <c r="CV81" s="470">
        <v>13276.5</v>
      </c>
      <c r="CW81" s="470">
        <v>13276.5</v>
      </c>
      <c r="CX81" s="471">
        <v>13276.5</v>
      </c>
      <c r="CY81" s="68"/>
      <c r="CZ81" s="68"/>
      <c r="DA81" s="381" t="s">
        <v>85</v>
      </c>
      <c r="DB81" s="68"/>
      <c r="DC81" s="68"/>
      <c r="DD81" s="501"/>
      <c r="DE81" s="68"/>
      <c r="DF81" s="173" t="s">
        <v>86</v>
      </c>
      <c r="DH81" s="592">
        <v>25924.131216943071</v>
      </c>
      <c r="DI81" s="610">
        <v>-19545</v>
      </c>
      <c r="DJ81" s="472">
        <v>-19545</v>
      </c>
      <c r="DK81" s="472">
        <v>-19545</v>
      </c>
      <c r="DL81" s="472">
        <v>-19545</v>
      </c>
      <c r="DM81" s="472">
        <v>-19545</v>
      </c>
      <c r="DN81" s="472">
        <v>-19545</v>
      </c>
      <c r="DO81" s="472">
        <v>-19545</v>
      </c>
      <c r="DP81" s="472">
        <v>-19545</v>
      </c>
      <c r="DQ81" s="472">
        <v>-19545</v>
      </c>
      <c r="DR81" s="472">
        <v>-19545</v>
      </c>
      <c r="DS81" s="472">
        <v>-19545</v>
      </c>
      <c r="DT81" s="472">
        <v>-19545</v>
      </c>
      <c r="DU81" s="68"/>
      <c r="DV81" s="381" t="s">
        <v>85</v>
      </c>
      <c r="DW81" s="470">
        <v>-19545</v>
      </c>
      <c r="DX81" s="470">
        <v>-39090</v>
      </c>
      <c r="DY81" s="470">
        <v>-58635</v>
      </c>
      <c r="DZ81" s="470">
        <v>-78180</v>
      </c>
      <c r="EA81" s="470">
        <v>-97725</v>
      </c>
      <c r="EB81" s="470">
        <v>-117270</v>
      </c>
      <c r="EC81" s="470">
        <v>-136815</v>
      </c>
      <c r="ED81" s="470">
        <v>-156360</v>
      </c>
      <c r="EE81" s="470">
        <v>-175905</v>
      </c>
      <c r="EF81" s="470">
        <v>-195450</v>
      </c>
      <c r="EG81" s="470">
        <v>-214995</v>
      </c>
      <c r="EH81" s="473">
        <v>-234540</v>
      </c>
      <c r="EI81" s="405"/>
      <c r="EJ81" s="408"/>
      <c r="EK81" s="68"/>
      <c r="EL81" s="68"/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JD81" s="592">
        <v>20841.651638499745</v>
      </c>
      <c r="JF81" s="592">
        <v>16909.388800000001</v>
      </c>
      <c r="JH81" s="592">
        <v>13584.630000000001</v>
      </c>
      <c r="JJ81" s="592">
        <v>18324.82</v>
      </c>
      <c r="JL81" s="592">
        <v>19385</v>
      </c>
      <c r="JN81" s="592">
        <f t="shared" si="30"/>
        <v>5082.4795784433263</v>
      </c>
      <c r="JO81" s="593">
        <f t="shared" si="31"/>
        <v>0.24386165101496635</v>
      </c>
      <c r="JQ81" s="592">
        <f t="shared" si="32"/>
        <v>9014.7424169430706</v>
      </c>
      <c r="JR81" s="593">
        <v>0</v>
      </c>
    </row>
    <row r="82" spans="1:278" s="7" customFormat="1" ht="15" customHeight="1">
      <c r="A82" s="1" t="s">
        <v>87</v>
      </c>
      <c r="B82" s="6"/>
      <c r="C82" s="118" t="s">
        <v>88</v>
      </c>
      <c r="D82" s="66" t="e">
        <v>#VALUE!</v>
      </c>
      <c r="E82" s="57">
        <v>0</v>
      </c>
      <c r="F82" s="66" t="e">
        <v>#DIV/0!</v>
      </c>
      <c r="G82" s="57" t="s">
        <v>88</v>
      </c>
      <c r="H82" s="58" t="e">
        <v>#VALUE!</v>
      </c>
      <c r="I82" s="60"/>
      <c r="J82" s="61" t="e">
        <v>#VALUE!</v>
      </c>
      <c r="K82" s="62" t="e">
        <v>#VALUE!</v>
      </c>
      <c r="L82" s="63"/>
      <c r="M82" s="53"/>
      <c r="N82" s="64" t="s">
        <v>88</v>
      </c>
      <c r="O82" s="65"/>
      <c r="P82" s="172" t="s">
        <v>87</v>
      </c>
      <c r="Q82" s="66" t="e">
        <v>#VALUE!</v>
      </c>
      <c r="R82" s="57" t="s">
        <v>87</v>
      </c>
      <c r="S82" s="66" t="e">
        <v>#VALUE!</v>
      </c>
      <c r="T82" s="57" t="s">
        <v>87</v>
      </c>
      <c r="U82" s="58" t="e">
        <v>#VALUE!</v>
      </c>
      <c r="V82" s="60"/>
      <c r="W82" s="156">
        <v>36531.599999999999</v>
      </c>
      <c r="X82" s="157">
        <v>28022</v>
      </c>
      <c r="Y82" s="60"/>
      <c r="Z82" s="61" t="e">
        <v>#VALUE!</v>
      </c>
      <c r="AA82" s="62" t="e">
        <v>#VALUE!</v>
      </c>
      <c r="AO82" s="381" t="s">
        <v>87</v>
      </c>
      <c r="AQ82" s="53"/>
      <c r="AR82" s="404" t="s">
        <v>88</v>
      </c>
      <c r="AS82" s="405">
        <v>2720.78</v>
      </c>
      <c r="AT82" s="405">
        <v>2362.6</v>
      </c>
      <c r="AU82" s="405">
        <v>3004.02</v>
      </c>
      <c r="AV82" s="405">
        <v>3247.35</v>
      </c>
      <c r="AW82" s="405">
        <v>2673.94</v>
      </c>
      <c r="AX82" s="405">
        <v>3363.34</v>
      </c>
      <c r="AY82" s="405">
        <v>2343.4899999999998</v>
      </c>
      <c r="AZ82" s="405">
        <v>1850.3899999999999</v>
      </c>
      <c r="BA82" s="405">
        <v>1758.26</v>
      </c>
      <c r="BB82" s="406"/>
      <c r="BC82" s="405"/>
      <c r="BD82" s="407"/>
      <c r="BE82" s="68"/>
      <c r="BF82" s="381" t="s">
        <v>87</v>
      </c>
      <c r="BG82" s="468">
        <v>2720.78</v>
      </c>
      <c r="BH82" s="468">
        <v>5083.38</v>
      </c>
      <c r="BI82" s="468">
        <v>8087.4</v>
      </c>
      <c r="BJ82" s="468">
        <v>11334.75</v>
      </c>
      <c r="BK82" s="468">
        <v>14008.69</v>
      </c>
      <c r="BL82" s="468">
        <v>17372.03</v>
      </c>
      <c r="BM82" s="468">
        <v>19715.519999999997</v>
      </c>
      <c r="BN82" s="468">
        <v>21565.909999999996</v>
      </c>
      <c r="BO82" s="468">
        <v>23324.169999999995</v>
      </c>
      <c r="BP82" s="468">
        <v>23324.169999999995</v>
      </c>
      <c r="BQ82" s="468">
        <v>23324.169999999995</v>
      </c>
      <c r="BR82" s="469">
        <v>23324.169999999995</v>
      </c>
      <c r="BS82" s="68"/>
      <c r="BT82" s="68"/>
      <c r="BU82" s="381" t="s">
        <v>87</v>
      </c>
      <c r="BV82" s="68"/>
      <c r="BW82" s="501"/>
      <c r="BX82" s="173" t="s">
        <v>88</v>
      </c>
      <c r="BY82" s="405">
        <v>2720.78</v>
      </c>
      <c r="BZ82" s="405">
        <v>2362.6</v>
      </c>
      <c r="CA82" s="405">
        <v>3004.02</v>
      </c>
      <c r="CB82" s="405">
        <v>3247.35</v>
      </c>
      <c r="CC82" s="405">
        <v>2673.94</v>
      </c>
      <c r="CD82" s="405">
        <v>3363.34</v>
      </c>
      <c r="CE82" s="405">
        <v>2343.4899999999998</v>
      </c>
      <c r="CF82" s="405">
        <v>1850.3899999999999</v>
      </c>
      <c r="CG82" s="405">
        <v>1758.26</v>
      </c>
      <c r="CH82" s="406"/>
      <c r="CI82" s="499"/>
      <c r="CJ82" s="472"/>
      <c r="CK82" s="68"/>
      <c r="CL82" s="381" t="s">
        <v>87</v>
      </c>
      <c r="CM82" s="470">
        <v>2720.78</v>
      </c>
      <c r="CN82" s="470">
        <v>5083.38</v>
      </c>
      <c r="CO82" s="470">
        <v>8087.4</v>
      </c>
      <c r="CP82" s="470">
        <v>11334.75</v>
      </c>
      <c r="CQ82" s="470">
        <v>14008.69</v>
      </c>
      <c r="CR82" s="470">
        <v>17372.03</v>
      </c>
      <c r="CS82" s="470">
        <v>19715.519999999997</v>
      </c>
      <c r="CT82" s="470">
        <v>21565.909999999996</v>
      </c>
      <c r="CU82" s="470">
        <v>23324.169999999995</v>
      </c>
      <c r="CV82" s="470">
        <v>23324.169999999995</v>
      </c>
      <c r="CW82" s="470">
        <v>23324.169999999995</v>
      </c>
      <c r="CX82" s="471">
        <v>23324.169999999995</v>
      </c>
      <c r="CY82" s="68"/>
      <c r="CZ82" s="68"/>
      <c r="DA82" s="381" t="s">
        <v>87</v>
      </c>
      <c r="DB82" s="68"/>
      <c r="DC82" s="68"/>
      <c r="DD82" s="501"/>
      <c r="DE82" s="68"/>
      <c r="DF82" s="173" t="s">
        <v>88</v>
      </c>
      <c r="DH82" s="592">
        <v>51848.262433886142</v>
      </c>
      <c r="DI82" s="610">
        <v>-19545</v>
      </c>
      <c r="DJ82" s="472">
        <v>-19545</v>
      </c>
      <c r="DK82" s="472">
        <v>-19545</v>
      </c>
      <c r="DL82" s="472">
        <v>-19545</v>
      </c>
      <c r="DM82" s="472">
        <v>-19545</v>
      </c>
      <c r="DN82" s="472">
        <v>-19545</v>
      </c>
      <c r="DO82" s="472">
        <v>-19545</v>
      </c>
      <c r="DP82" s="472">
        <v>-19545</v>
      </c>
      <c r="DQ82" s="472">
        <v>-19545</v>
      </c>
      <c r="DR82" s="472">
        <v>-19545</v>
      </c>
      <c r="DS82" s="472">
        <v>-19545</v>
      </c>
      <c r="DT82" s="472">
        <v>-19545</v>
      </c>
      <c r="DU82" s="68"/>
      <c r="DV82" s="381" t="s">
        <v>87</v>
      </c>
      <c r="DW82" s="470">
        <v>-19545</v>
      </c>
      <c r="DX82" s="470">
        <v>-39090</v>
      </c>
      <c r="DY82" s="470">
        <v>-58635</v>
      </c>
      <c r="DZ82" s="470">
        <v>-78180</v>
      </c>
      <c r="EA82" s="470">
        <v>-97725</v>
      </c>
      <c r="EB82" s="470">
        <v>-117270</v>
      </c>
      <c r="EC82" s="470">
        <v>-136815</v>
      </c>
      <c r="ED82" s="470">
        <v>-156360</v>
      </c>
      <c r="EE82" s="470">
        <v>-175905</v>
      </c>
      <c r="EF82" s="470">
        <v>-195450</v>
      </c>
      <c r="EG82" s="470">
        <v>-214995</v>
      </c>
      <c r="EH82" s="473">
        <v>-234540</v>
      </c>
      <c r="EI82" s="405"/>
      <c r="EJ82" s="408"/>
      <c r="EK82" s="68"/>
      <c r="EL82" s="68"/>
      <c r="EM82" s="68"/>
      <c r="EN82" s="68"/>
      <c r="EO82" s="68"/>
      <c r="EP82" s="68"/>
      <c r="EQ82" s="68"/>
      <c r="ER82" s="68"/>
      <c r="ES82" s="68"/>
      <c r="ET82" s="68"/>
      <c r="EU82" s="68"/>
      <c r="EV82" s="68"/>
      <c r="EW82" s="68"/>
      <c r="EX82" s="68"/>
      <c r="JD82" s="592">
        <v>44185.493276999485</v>
      </c>
      <c r="JF82" s="592">
        <v>29518.87</v>
      </c>
      <c r="JH82" s="592">
        <v>23544.95</v>
      </c>
      <c r="JJ82" s="592">
        <v>36531.599999999999</v>
      </c>
      <c r="JL82" s="592">
        <v>28022</v>
      </c>
      <c r="JN82" s="592">
        <f t="shared" si="30"/>
        <v>7662.7691568866576</v>
      </c>
      <c r="JO82" s="593">
        <f t="shared" si="31"/>
        <v>0.17342273648160153</v>
      </c>
      <c r="JQ82" s="592">
        <f t="shared" si="32"/>
        <v>22329.392433886143</v>
      </c>
      <c r="JR82" s="593">
        <v>0</v>
      </c>
    </row>
    <row r="83" spans="1:278" s="7" customFormat="1" ht="15" customHeight="1">
      <c r="A83" s="1" t="s">
        <v>89</v>
      </c>
      <c r="B83" s="6"/>
      <c r="C83" s="118" t="s">
        <v>90</v>
      </c>
      <c r="D83" s="66" t="e">
        <v>#VALUE!</v>
      </c>
      <c r="E83" s="57">
        <v>0</v>
      </c>
      <c r="F83" s="66" t="e">
        <v>#DIV/0!</v>
      </c>
      <c r="G83" s="57" t="s">
        <v>90</v>
      </c>
      <c r="H83" s="58" t="e">
        <v>#VALUE!</v>
      </c>
      <c r="I83" s="60"/>
      <c r="J83" s="61" t="e">
        <v>#VALUE!</v>
      </c>
      <c r="K83" s="62" t="e">
        <v>#VALUE!</v>
      </c>
      <c r="L83" s="63"/>
      <c r="M83" s="53"/>
      <c r="N83" s="64" t="s">
        <v>90</v>
      </c>
      <c r="O83" s="65"/>
      <c r="P83" s="172" t="s">
        <v>89</v>
      </c>
      <c r="Q83" s="66" t="e">
        <v>#VALUE!</v>
      </c>
      <c r="R83" s="57" t="s">
        <v>89</v>
      </c>
      <c r="S83" s="66" t="e">
        <v>#VALUE!</v>
      </c>
      <c r="T83" s="57" t="s">
        <v>89</v>
      </c>
      <c r="U83" s="58" t="e">
        <v>#VALUE!</v>
      </c>
      <c r="V83" s="60"/>
      <c r="W83" s="156">
        <v>21752.020000000004</v>
      </c>
      <c r="X83" s="157">
        <v>25601</v>
      </c>
      <c r="Y83" s="60"/>
      <c r="Z83" s="61" t="e">
        <v>#VALUE!</v>
      </c>
      <c r="AA83" s="62" t="e">
        <v>#VALUE!</v>
      </c>
      <c r="AO83" s="381" t="s">
        <v>89</v>
      </c>
      <c r="AQ83" s="53"/>
      <c r="AR83" s="404" t="s">
        <v>90</v>
      </c>
      <c r="AS83" s="405">
        <v>511.2</v>
      </c>
      <c r="AT83" s="405"/>
      <c r="AU83" s="405">
        <v>572</v>
      </c>
      <c r="AV83" s="405">
        <v>1503.2400000000002</v>
      </c>
      <c r="AW83" s="405">
        <v>776.25</v>
      </c>
      <c r="AX83" s="405">
        <v>813.13</v>
      </c>
      <c r="AY83" s="405">
        <v>90.83</v>
      </c>
      <c r="AZ83" s="405">
        <v>4444.49</v>
      </c>
      <c r="BA83" s="405">
        <v>5158.3999999999996</v>
      </c>
      <c r="BB83" s="406"/>
      <c r="BC83" s="405"/>
      <c r="BD83" s="407"/>
      <c r="BE83" s="68"/>
      <c r="BF83" s="381" t="s">
        <v>89</v>
      </c>
      <c r="BG83" s="468">
        <v>511.2</v>
      </c>
      <c r="BH83" s="468">
        <v>511.2</v>
      </c>
      <c r="BI83" s="468">
        <v>1083.2</v>
      </c>
      <c r="BJ83" s="468">
        <v>2586.4400000000005</v>
      </c>
      <c r="BK83" s="468">
        <v>3362.6900000000005</v>
      </c>
      <c r="BL83" s="468">
        <v>4175.8200000000006</v>
      </c>
      <c r="BM83" s="468">
        <v>4266.6500000000005</v>
      </c>
      <c r="BN83" s="468">
        <v>8711.14</v>
      </c>
      <c r="BO83" s="468">
        <v>13869.539999999999</v>
      </c>
      <c r="BP83" s="468">
        <v>13869.539999999999</v>
      </c>
      <c r="BQ83" s="468">
        <v>13869.539999999999</v>
      </c>
      <c r="BR83" s="469">
        <v>13869.539999999999</v>
      </c>
      <c r="BS83" s="68"/>
      <c r="BT83" s="68"/>
      <c r="BU83" s="381" t="s">
        <v>89</v>
      </c>
      <c r="BV83" s="68"/>
      <c r="BW83" s="501"/>
      <c r="BX83" s="173" t="s">
        <v>90</v>
      </c>
      <c r="BY83" s="405">
        <v>511.2</v>
      </c>
      <c r="BZ83" s="405"/>
      <c r="CA83" s="405">
        <v>572</v>
      </c>
      <c r="CB83" s="405">
        <v>1503.2400000000002</v>
      </c>
      <c r="CC83" s="405">
        <v>776.25</v>
      </c>
      <c r="CD83" s="405">
        <v>813.13</v>
      </c>
      <c r="CE83" s="405">
        <v>90.83</v>
      </c>
      <c r="CF83" s="405">
        <v>4444.49</v>
      </c>
      <c r="CG83" s="405">
        <v>5158.3999999999996</v>
      </c>
      <c r="CH83" s="406"/>
      <c r="CI83" s="499"/>
      <c r="CJ83" s="472"/>
      <c r="CK83" s="68"/>
      <c r="CL83" s="381" t="s">
        <v>89</v>
      </c>
      <c r="CM83" s="470">
        <v>511.2</v>
      </c>
      <c r="CN83" s="470">
        <v>511.2</v>
      </c>
      <c r="CO83" s="470">
        <v>1083.2</v>
      </c>
      <c r="CP83" s="470">
        <v>2586.4400000000005</v>
      </c>
      <c r="CQ83" s="470">
        <v>3362.6900000000005</v>
      </c>
      <c r="CR83" s="470">
        <v>4175.8200000000006</v>
      </c>
      <c r="CS83" s="470">
        <v>4266.6500000000005</v>
      </c>
      <c r="CT83" s="470">
        <v>8711.14</v>
      </c>
      <c r="CU83" s="470">
        <v>13869.539999999999</v>
      </c>
      <c r="CV83" s="470">
        <v>13869.539999999999</v>
      </c>
      <c r="CW83" s="470">
        <v>13869.539999999999</v>
      </c>
      <c r="CX83" s="471">
        <v>13869.539999999999</v>
      </c>
      <c r="CY83" s="68"/>
      <c r="CZ83" s="68"/>
      <c r="DA83" s="381" t="s">
        <v>89</v>
      </c>
      <c r="DB83" s="68"/>
      <c r="DC83" s="68"/>
      <c r="DD83" s="501"/>
      <c r="DE83" s="68"/>
      <c r="DF83" s="173" t="s">
        <v>90</v>
      </c>
      <c r="DH83" s="592">
        <v>21813.69287854066</v>
      </c>
      <c r="DI83" s="610">
        <v>-19545</v>
      </c>
      <c r="DJ83" s="472">
        <v>-19545</v>
      </c>
      <c r="DK83" s="472">
        <v>-19545</v>
      </c>
      <c r="DL83" s="472">
        <v>-19545</v>
      </c>
      <c r="DM83" s="472">
        <v>-19545</v>
      </c>
      <c r="DN83" s="472">
        <v>-19545</v>
      </c>
      <c r="DO83" s="472">
        <v>-19545</v>
      </c>
      <c r="DP83" s="472">
        <v>-19545</v>
      </c>
      <c r="DQ83" s="472">
        <v>-19545</v>
      </c>
      <c r="DR83" s="472">
        <v>-19545</v>
      </c>
      <c r="DS83" s="472">
        <v>-19545</v>
      </c>
      <c r="DT83" s="472">
        <v>-19545</v>
      </c>
      <c r="DU83" s="68"/>
      <c r="DV83" s="381" t="s">
        <v>89</v>
      </c>
      <c r="DW83" s="470">
        <v>-19545</v>
      </c>
      <c r="DX83" s="470">
        <v>-39090</v>
      </c>
      <c r="DY83" s="470">
        <v>-58635</v>
      </c>
      <c r="DZ83" s="470">
        <v>-78180</v>
      </c>
      <c r="EA83" s="470">
        <v>-97725</v>
      </c>
      <c r="EB83" s="470">
        <v>-117270</v>
      </c>
      <c r="EC83" s="470">
        <v>-136815</v>
      </c>
      <c r="ED83" s="470">
        <v>-156360</v>
      </c>
      <c r="EE83" s="470">
        <v>-175905</v>
      </c>
      <c r="EF83" s="470">
        <v>-195450</v>
      </c>
      <c r="EG83" s="470">
        <v>-214995</v>
      </c>
      <c r="EH83" s="473">
        <v>-234540</v>
      </c>
      <c r="EI83" s="405"/>
      <c r="EJ83" s="408"/>
      <c r="EK83" s="68"/>
      <c r="EL83" s="68"/>
      <c r="EM83" s="68"/>
      <c r="EN83" s="68"/>
      <c r="EO83" s="68"/>
      <c r="EP83" s="68"/>
      <c r="EQ83" s="68"/>
      <c r="ER83" s="68"/>
      <c r="ES83" s="68"/>
      <c r="ET83" s="68"/>
      <c r="EU83" s="68"/>
      <c r="EV83" s="68"/>
      <c r="EW83" s="68"/>
      <c r="EX83" s="68"/>
      <c r="JD83" s="592">
        <v>19951.747558166353</v>
      </c>
      <c r="JF83" s="592">
        <v>30804.42</v>
      </c>
      <c r="JH83" s="592">
        <v>17853.23</v>
      </c>
      <c r="JJ83" s="592">
        <v>21752.020000000004</v>
      </c>
      <c r="JL83" s="592">
        <v>25601</v>
      </c>
      <c r="JN83" s="592">
        <f t="shared" si="30"/>
        <v>1861.9453203743069</v>
      </c>
      <c r="JO83" s="593">
        <f t="shared" si="31"/>
        <v>9.3322417745417149E-2</v>
      </c>
      <c r="JQ83" s="592">
        <f t="shared" si="32"/>
        <v>-8990.7271214593384</v>
      </c>
      <c r="JR83" s="593">
        <v>0</v>
      </c>
    </row>
    <row r="84" spans="1:278" s="7" customFormat="1" ht="15" customHeight="1">
      <c r="A84" s="1" t="s">
        <v>91</v>
      </c>
      <c r="B84" s="6"/>
      <c r="C84" s="57" t="s">
        <v>92</v>
      </c>
      <c r="D84" s="66" t="e">
        <v>#VALUE!</v>
      </c>
      <c r="E84" s="57">
        <v>0</v>
      </c>
      <c r="F84" s="66" t="e">
        <v>#DIV/0!</v>
      </c>
      <c r="G84" s="57" t="s">
        <v>92</v>
      </c>
      <c r="H84" s="58" t="e">
        <v>#VALUE!</v>
      </c>
      <c r="I84" s="60"/>
      <c r="J84" s="61" t="e">
        <v>#VALUE!</v>
      </c>
      <c r="K84" s="62" t="e">
        <v>#VALUE!</v>
      </c>
      <c r="L84" s="63"/>
      <c r="M84" s="53"/>
      <c r="N84" s="64" t="s">
        <v>92</v>
      </c>
      <c r="O84" s="65"/>
      <c r="P84" s="172" t="s">
        <v>91</v>
      </c>
      <c r="Q84" s="66" t="e">
        <v>#VALUE!</v>
      </c>
      <c r="R84" s="57" t="s">
        <v>91</v>
      </c>
      <c r="S84" s="66" t="e">
        <v>#VALUE!</v>
      </c>
      <c r="T84" s="57" t="s">
        <v>91</v>
      </c>
      <c r="U84" s="58" t="e">
        <v>#VALUE!</v>
      </c>
      <c r="V84" s="60"/>
      <c r="W84" s="156">
        <v>9624.67</v>
      </c>
      <c r="X84" s="157">
        <v>10893</v>
      </c>
      <c r="Y84" s="60"/>
      <c r="Z84" s="61" t="e">
        <v>#VALUE!</v>
      </c>
      <c r="AA84" s="62" t="e">
        <v>#VALUE!</v>
      </c>
      <c r="AO84" s="381" t="s">
        <v>91</v>
      </c>
      <c r="AQ84" s="53"/>
      <c r="AR84" s="404" t="s">
        <v>92</v>
      </c>
      <c r="AS84" s="405">
        <v>525.54</v>
      </c>
      <c r="AT84" s="405"/>
      <c r="AU84" s="405">
        <v>702.47</v>
      </c>
      <c r="AV84" s="405"/>
      <c r="AW84" s="405"/>
      <c r="AX84" s="405">
        <v>1711.86</v>
      </c>
      <c r="AY84" s="405"/>
      <c r="AZ84" s="405">
        <v>797.56999999999994</v>
      </c>
      <c r="BA84" s="405">
        <v>899.75</v>
      </c>
      <c r="BB84" s="406"/>
      <c r="BC84" s="405"/>
      <c r="BD84" s="407"/>
      <c r="BE84" s="68"/>
      <c r="BF84" s="381" t="s">
        <v>91</v>
      </c>
      <c r="BG84" s="468">
        <v>525.54</v>
      </c>
      <c r="BH84" s="468">
        <v>525.54</v>
      </c>
      <c r="BI84" s="468">
        <v>1228.01</v>
      </c>
      <c r="BJ84" s="468">
        <v>1228.01</v>
      </c>
      <c r="BK84" s="468">
        <v>1228.01</v>
      </c>
      <c r="BL84" s="468">
        <v>2939.87</v>
      </c>
      <c r="BM84" s="468">
        <v>2939.87</v>
      </c>
      <c r="BN84" s="468">
        <v>3737.4399999999996</v>
      </c>
      <c r="BO84" s="468">
        <v>4637.1899999999996</v>
      </c>
      <c r="BP84" s="468">
        <v>4637.1899999999996</v>
      </c>
      <c r="BQ84" s="468">
        <v>4637.1899999999996</v>
      </c>
      <c r="BR84" s="469">
        <v>4637.1899999999996</v>
      </c>
      <c r="BS84" s="68"/>
      <c r="BT84" s="68"/>
      <c r="BU84" s="381" t="s">
        <v>91</v>
      </c>
      <c r="BV84" s="68"/>
      <c r="BW84" s="501"/>
      <c r="BX84" s="173" t="s">
        <v>92</v>
      </c>
      <c r="BY84" s="405">
        <v>525.54</v>
      </c>
      <c r="BZ84" s="405"/>
      <c r="CA84" s="405">
        <v>702.47</v>
      </c>
      <c r="CB84" s="405"/>
      <c r="CC84" s="405"/>
      <c r="CD84" s="405">
        <v>1711.86</v>
      </c>
      <c r="CE84" s="405"/>
      <c r="CF84" s="405">
        <v>797.56999999999994</v>
      </c>
      <c r="CG84" s="405">
        <v>899.75</v>
      </c>
      <c r="CH84" s="406"/>
      <c r="CI84" s="499"/>
      <c r="CJ84" s="472"/>
      <c r="CK84" s="68"/>
      <c r="CL84" s="381" t="s">
        <v>91</v>
      </c>
      <c r="CM84" s="470">
        <v>525.54</v>
      </c>
      <c r="CN84" s="470">
        <v>525.54</v>
      </c>
      <c r="CO84" s="470">
        <v>1228.01</v>
      </c>
      <c r="CP84" s="470">
        <v>1228.01</v>
      </c>
      <c r="CQ84" s="470">
        <v>1228.01</v>
      </c>
      <c r="CR84" s="470">
        <v>2939.87</v>
      </c>
      <c r="CS84" s="470">
        <v>2939.87</v>
      </c>
      <c r="CT84" s="470">
        <v>3737.4399999999996</v>
      </c>
      <c r="CU84" s="470">
        <v>4637.1899999999996</v>
      </c>
      <c r="CV84" s="470">
        <v>4637.1899999999996</v>
      </c>
      <c r="CW84" s="470">
        <v>4637.1899999999996</v>
      </c>
      <c r="CX84" s="471">
        <v>4637.1899999999996</v>
      </c>
      <c r="CY84" s="68"/>
      <c r="CZ84" s="68"/>
      <c r="DA84" s="381" t="s">
        <v>91</v>
      </c>
      <c r="DB84" s="68"/>
      <c r="DC84" s="68"/>
      <c r="DD84" s="501"/>
      <c r="DE84" s="68"/>
      <c r="DF84" s="173" t="s">
        <v>92</v>
      </c>
      <c r="DH84" s="592">
        <v>13200</v>
      </c>
      <c r="DI84" s="610">
        <v>-19545</v>
      </c>
      <c r="DJ84" s="472">
        <v>-19545</v>
      </c>
      <c r="DK84" s="472">
        <v>-19545</v>
      </c>
      <c r="DL84" s="472">
        <v>-19545</v>
      </c>
      <c r="DM84" s="472">
        <v>-19545</v>
      </c>
      <c r="DN84" s="472">
        <v>-19545</v>
      </c>
      <c r="DO84" s="472">
        <v>-19545</v>
      </c>
      <c r="DP84" s="472">
        <v>-19545</v>
      </c>
      <c r="DQ84" s="472">
        <v>-19545</v>
      </c>
      <c r="DR84" s="472">
        <v>-19545</v>
      </c>
      <c r="DS84" s="472">
        <v>-19545</v>
      </c>
      <c r="DT84" s="472">
        <v>-19545</v>
      </c>
      <c r="DU84" s="68"/>
      <c r="DV84" s="381" t="s">
        <v>91</v>
      </c>
      <c r="DW84" s="470">
        <v>-19545</v>
      </c>
      <c r="DX84" s="470">
        <v>-39090</v>
      </c>
      <c r="DY84" s="470">
        <v>-58635</v>
      </c>
      <c r="DZ84" s="470">
        <v>-78180</v>
      </c>
      <c r="EA84" s="470">
        <v>-97725</v>
      </c>
      <c r="EB84" s="470">
        <v>-117270</v>
      </c>
      <c r="EC84" s="470">
        <v>-136815</v>
      </c>
      <c r="ED84" s="470">
        <v>-156360</v>
      </c>
      <c r="EE84" s="470">
        <v>-175905</v>
      </c>
      <c r="EF84" s="470">
        <v>-195450</v>
      </c>
      <c r="EG84" s="470">
        <v>-214995</v>
      </c>
      <c r="EH84" s="473">
        <v>-234540</v>
      </c>
      <c r="EI84" s="405"/>
      <c r="EJ84" s="408"/>
      <c r="EK84" s="68"/>
      <c r="EL84" s="68"/>
      <c r="EM84" s="68"/>
      <c r="EN84" s="68"/>
      <c r="EO84" s="68"/>
      <c r="EP84" s="68"/>
      <c r="EQ84" s="68"/>
      <c r="ER84" s="68"/>
      <c r="ES84" s="68"/>
      <c r="ET84" s="68"/>
      <c r="EU84" s="68"/>
      <c r="EV84" s="68"/>
      <c r="EW84" s="68"/>
      <c r="EX84" s="68"/>
      <c r="JD84" s="592">
        <v>13069.502207199861</v>
      </c>
      <c r="JF84" s="592">
        <v>6883.59</v>
      </c>
      <c r="JH84" s="592">
        <v>8343.4699999999993</v>
      </c>
      <c r="JJ84" s="592">
        <v>9624.67</v>
      </c>
      <c r="JL84" s="592">
        <v>10893</v>
      </c>
      <c r="JN84" s="592">
        <f t="shared" si="30"/>
        <v>130.497792800139</v>
      </c>
      <c r="JO84" s="593">
        <f t="shared" si="31"/>
        <v>9.984909197861342E-3</v>
      </c>
      <c r="JQ84" s="592">
        <f t="shared" si="32"/>
        <v>6316.41</v>
      </c>
      <c r="JR84" s="593">
        <v>0</v>
      </c>
    </row>
    <row r="85" spans="1:278" s="7" customFormat="1" ht="15" customHeight="1">
      <c r="A85" s="1" t="s">
        <v>93</v>
      </c>
      <c r="B85" s="6"/>
      <c r="C85" s="57" t="s">
        <v>94</v>
      </c>
      <c r="D85" s="66" t="e">
        <v>#VALUE!</v>
      </c>
      <c r="E85" s="57">
        <v>0</v>
      </c>
      <c r="F85" s="66" t="e">
        <v>#DIV/0!</v>
      </c>
      <c r="G85" s="57" t="s">
        <v>94</v>
      </c>
      <c r="H85" s="58" t="e">
        <v>#VALUE!</v>
      </c>
      <c r="I85" s="60"/>
      <c r="J85" s="61" t="e">
        <v>#VALUE!</v>
      </c>
      <c r="K85" s="62" t="e">
        <v>#VALUE!</v>
      </c>
      <c r="L85" s="63"/>
      <c r="M85" s="53"/>
      <c r="N85" s="64" t="s">
        <v>94</v>
      </c>
      <c r="O85" s="65"/>
      <c r="P85" s="172" t="s">
        <v>93</v>
      </c>
      <c r="Q85" s="66" t="e">
        <v>#VALUE!</v>
      </c>
      <c r="R85" s="57" t="s">
        <v>93</v>
      </c>
      <c r="S85" s="66" t="e">
        <v>#VALUE!</v>
      </c>
      <c r="T85" s="57" t="s">
        <v>93</v>
      </c>
      <c r="U85" s="58" t="e">
        <v>#VALUE!</v>
      </c>
      <c r="V85" s="60"/>
      <c r="W85" s="156">
        <v>1999.28</v>
      </c>
      <c r="X85" s="157">
        <v>9111</v>
      </c>
      <c r="Y85" s="60"/>
      <c r="Z85" s="61" t="e">
        <v>#VALUE!</v>
      </c>
      <c r="AA85" s="62" t="e">
        <v>#VALUE!</v>
      </c>
      <c r="AO85" s="381" t="s">
        <v>93</v>
      </c>
      <c r="AQ85" s="53"/>
      <c r="AR85" s="404" t="s">
        <v>94</v>
      </c>
      <c r="AS85" s="405"/>
      <c r="AT85" s="405"/>
      <c r="AU85" s="405"/>
      <c r="AV85" s="405"/>
      <c r="AW85" s="405"/>
      <c r="AX85" s="405"/>
      <c r="AY85" s="405"/>
      <c r="AZ85" s="405"/>
      <c r="BA85" s="405"/>
      <c r="BB85" s="406"/>
      <c r="BC85" s="405"/>
      <c r="BD85" s="407"/>
      <c r="BE85" s="68"/>
      <c r="BF85" s="381" t="s">
        <v>93</v>
      </c>
      <c r="BG85" s="468">
        <v>0</v>
      </c>
      <c r="BH85" s="468">
        <v>0</v>
      </c>
      <c r="BI85" s="468">
        <v>0</v>
      </c>
      <c r="BJ85" s="468">
        <v>0</v>
      </c>
      <c r="BK85" s="468">
        <v>0</v>
      </c>
      <c r="BL85" s="468">
        <v>0</v>
      </c>
      <c r="BM85" s="468">
        <v>0</v>
      </c>
      <c r="BN85" s="468">
        <v>0</v>
      </c>
      <c r="BO85" s="468">
        <v>0</v>
      </c>
      <c r="BP85" s="468">
        <v>0</v>
      </c>
      <c r="BQ85" s="468">
        <v>0</v>
      </c>
      <c r="BR85" s="469">
        <v>0</v>
      </c>
      <c r="BS85" s="68"/>
      <c r="BT85" s="68"/>
      <c r="BU85" s="381" t="s">
        <v>93</v>
      </c>
      <c r="BV85" s="68"/>
      <c r="BW85" s="501"/>
      <c r="BX85" s="173" t="s">
        <v>94</v>
      </c>
      <c r="BY85" s="405"/>
      <c r="BZ85" s="405"/>
      <c r="CA85" s="405"/>
      <c r="CB85" s="405"/>
      <c r="CC85" s="405"/>
      <c r="CD85" s="405"/>
      <c r="CE85" s="405"/>
      <c r="CF85" s="405"/>
      <c r="CG85" s="405"/>
      <c r="CH85" s="406"/>
      <c r="CI85" s="499"/>
      <c r="CJ85" s="472"/>
      <c r="CK85" s="68"/>
      <c r="CL85" s="381" t="s">
        <v>93</v>
      </c>
      <c r="CM85" s="470">
        <v>0</v>
      </c>
      <c r="CN85" s="470">
        <v>0</v>
      </c>
      <c r="CO85" s="470">
        <v>0</v>
      </c>
      <c r="CP85" s="470">
        <v>0</v>
      </c>
      <c r="CQ85" s="470">
        <v>0</v>
      </c>
      <c r="CR85" s="470">
        <v>0</v>
      </c>
      <c r="CS85" s="470">
        <v>0</v>
      </c>
      <c r="CT85" s="470">
        <v>0</v>
      </c>
      <c r="CU85" s="470">
        <v>0</v>
      </c>
      <c r="CV85" s="470">
        <v>0</v>
      </c>
      <c r="CW85" s="470">
        <v>0</v>
      </c>
      <c r="CX85" s="471">
        <v>0</v>
      </c>
      <c r="CY85" s="68"/>
      <c r="CZ85" s="68"/>
      <c r="DA85" s="381" t="s">
        <v>93</v>
      </c>
      <c r="DB85" s="68"/>
      <c r="DC85" s="68"/>
      <c r="DD85" s="501"/>
      <c r="DE85" s="68"/>
      <c r="DF85" s="173" t="s">
        <v>94</v>
      </c>
      <c r="DH85" s="592">
        <v>2400</v>
      </c>
      <c r="DI85" s="610">
        <v>-19545</v>
      </c>
      <c r="DJ85" s="472">
        <v>-19545</v>
      </c>
      <c r="DK85" s="472">
        <v>-19545</v>
      </c>
      <c r="DL85" s="472">
        <v>-19545</v>
      </c>
      <c r="DM85" s="472">
        <v>-19545</v>
      </c>
      <c r="DN85" s="472">
        <v>-19545</v>
      </c>
      <c r="DO85" s="472">
        <v>-19545</v>
      </c>
      <c r="DP85" s="472">
        <v>-19545</v>
      </c>
      <c r="DQ85" s="472">
        <v>-19545</v>
      </c>
      <c r="DR85" s="472">
        <v>-19545</v>
      </c>
      <c r="DS85" s="472">
        <v>-19545</v>
      </c>
      <c r="DT85" s="472">
        <v>-19545</v>
      </c>
      <c r="DU85" s="68"/>
      <c r="DV85" s="381" t="s">
        <v>93</v>
      </c>
      <c r="DW85" s="470">
        <v>-19545</v>
      </c>
      <c r="DX85" s="470">
        <v>-39090</v>
      </c>
      <c r="DY85" s="470">
        <v>-58635</v>
      </c>
      <c r="DZ85" s="470">
        <v>-78180</v>
      </c>
      <c r="EA85" s="470">
        <v>-97725</v>
      </c>
      <c r="EB85" s="470">
        <v>-117270</v>
      </c>
      <c r="EC85" s="470">
        <v>-136815</v>
      </c>
      <c r="ED85" s="470">
        <v>-156360</v>
      </c>
      <c r="EE85" s="470">
        <v>-175905</v>
      </c>
      <c r="EF85" s="470">
        <v>-195450</v>
      </c>
      <c r="EG85" s="470">
        <v>-214995</v>
      </c>
      <c r="EH85" s="473">
        <v>-234540</v>
      </c>
      <c r="EI85" s="405"/>
      <c r="EJ85" s="408"/>
      <c r="EK85" s="68"/>
      <c r="EL85" s="68"/>
      <c r="EM85" s="68"/>
      <c r="EN85" s="68"/>
      <c r="EO85" s="68"/>
      <c r="EP85" s="68"/>
      <c r="EQ85" s="68"/>
      <c r="ER85" s="68"/>
      <c r="ES85" s="68"/>
      <c r="ET85" s="68"/>
      <c r="EU85" s="68"/>
      <c r="EV85" s="68"/>
      <c r="EW85" s="68"/>
      <c r="EX85" s="68"/>
      <c r="JD85" s="592">
        <v>2098.69</v>
      </c>
      <c r="JF85" s="592">
        <v>150</v>
      </c>
      <c r="JH85" s="592">
        <v>405.09000000000003</v>
      </c>
      <c r="JJ85" s="592">
        <v>1999.28</v>
      </c>
      <c r="JL85" s="592">
        <v>9111</v>
      </c>
      <c r="JN85" s="592">
        <f t="shared" si="30"/>
        <v>301.30999999999995</v>
      </c>
      <c r="JO85" s="593">
        <f t="shared" si="31"/>
        <v>0.14357051303432139</v>
      </c>
      <c r="JQ85" s="592">
        <f t="shared" si="32"/>
        <v>2250</v>
      </c>
      <c r="JR85" s="593">
        <v>0</v>
      </c>
    </row>
    <row r="86" spans="1:278" s="7" customFormat="1" ht="15" customHeight="1">
      <c r="A86" s="1" t="s">
        <v>95</v>
      </c>
      <c r="B86" s="6"/>
      <c r="C86" s="57" t="s">
        <v>96</v>
      </c>
      <c r="D86" s="66" t="e">
        <v>#VALUE!</v>
      </c>
      <c r="E86" s="57">
        <v>0</v>
      </c>
      <c r="F86" s="66" t="e">
        <v>#DIV/0!</v>
      </c>
      <c r="G86" s="57" t="s">
        <v>96</v>
      </c>
      <c r="H86" s="58" t="e">
        <v>#VALUE!</v>
      </c>
      <c r="I86" s="60"/>
      <c r="J86" s="61" t="e">
        <v>#VALUE!</v>
      </c>
      <c r="K86" s="62" t="e">
        <v>#VALUE!</v>
      </c>
      <c r="L86" s="63"/>
      <c r="M86" s="53"/>
      <c r="N86" s="64" t="s">
        <v>96</v>
      </c>
      <c r="O86" s="65"/>
      <c r="P86" s="172" t="s">
        <v>95</v>
      </c>
      <c r="Q86" s="66" t="e">
        <v>#VALUE!</v>
      </c>
      <c r="R86" s="57" t="s">
        <v>95</v>
      </c>
      <c r="S86" s="66" t="e">
        <v>#VALUE!</v>
      </c>
      <c r="T86" s="57" t="s">
        <v>95</v>
      </c>
      <c r="U86" s="58" t="e">
        <v>#VALUE!</v>
      </c>
      <c r="V86" s="60"/>
      <c r="W86" s="156">
        <v>10070.66</v>
      </c>
      <c r="X86" s="157">
        <v>16159</v>
      </c>
      <c r="Y86" s="60"/>
      <c r="Z86" s="61" t="e">
        <v>#VALUE!</v>
      </c>
      <c r="AA86" s="62" t="e">
        <v>#VALUE!</v>
      </c>
      <c r="AO86" s="381" t="s">
        <v>95</v>
      </c>
      <c r="AQ86" s="53"/>
      <c r="AR86" s="404" t="s">
        <v>96</v>
      </c>
      <c r="AS86" s="405">
        <v>681.16</v>
      </c>
      <c r="AT86" s="405">
        <v>691.95</v>
      </c>
      <c r="AU86" s="405">
        <v>688.64</v>
      </c>
      <c r="AV86" s="405">
        <v>1579.43</v>
      </c>
      <c r="AW86" s="405">
        <v>817.8</v>
      </c>
      <c r="AX86" s="405">
        <v>1691.64</v>
      </c>
      <c r="AY86" s="405">
        <v>895.43000000000006</v>
      </c>
      <c r="AZ86" s="405">
        <v>1100.3499999999999</v>
      </c>
      <c r="BA86" s="405">
        <v>907.81</v>
      </c>
      <c r="BB86" s="406"/>
      <c r="BC86" s="405"/>
      <c r="BD86" s="407"/>
      <c r="BE86" s="68"/>
      <c r="BF86" s="381" t="s">
        <v>95</v>
      </c>
      <c r="BG86" s="468">
        <v>681.16</v>
      </c>
      <c r="BH86" s="468">
        <v>1373.1100000000001</v>
      </c>
      <c r="BI86" s="468">
        <v>2061.75</v>
      </c>
      <c r="BJ86" s="468">
        <v>3641.1800000000003</v>
      </c>
      <c r="BK86" s="468">
        <v>4458.9800000000005</v>
      </c>
      <c r="BL86" s="468">
        <v>6150.6200000000008</v>
      </c>
      <c r="BM86" s="468">
        <v>7046.0500000000011</v>
      </c>
      <c r="BN86" s="468">
        <v>8146.4000000000015</v>
      </c>
      <c r="BO86" s="468">
        <v>9054.2100000000009</v>
      </c>
      <c r="BP86" s="468">
        <v>9054.2100000000009</v>
      </c>
      <c r="BQ86" s="468">
        <v>9054.2100000000009</v>
      </c>
      <c r="BR86" s="469">
        <v>9054.2100000000009</v>
      </c>
      <c r="BS86" s="68"/>
      <c r="BT86" s="68"/>
      <c r="BU86" s="381" t="s">
        <v>95</v>
      </c>
      <c r="BV86" s="68"/>
      <c r="BW86" s="501"/>
      <c r="BX86" s="173" t="s">
        <v>96</v>
      </c>
      <c r="BY86" s="405">
        <v>681.16</v>
      </c>
      <c r="BZ86" s="405">
        <v>691.95</v>
      </c>
      <c r="CA86" s="405">
        <v>688.64</v>
      </c>
      <c r="CB86" s="405">
        <v>1579.43</v>
      </c>
      <c r="CC86" s="405">
        <v>817.8</v>
      </c>
      <c r="CD86" s="405">
        <v>1691.64</v>
      </c>
      <c r="CE86" s="405">
        <v>895.43000000000006</v>
      </c>
      <c r="CF86" s="405">
        <v>1100.3499999999999</v>
      </c>
      <c r="CG86" s="405">
        <v>907.81</v>
      </c>
      <c r="CH86" s="406"/>
      <c r="CI86" s="499"/>
      <c r="CJ86" s="472"/>
      <c r="CK86" s="68"/>
      <c r="CL86" s="381" t="s">
        <v>95</v>
      </c>
      <c r="CM86" s="470">
        <v>681.16</v>
      </c>
      <c r="CN86" s="470">
        <v>1373.1100000000001</v>
      </c>
      <c r="CO86" s="470">
        <v>2061.75</v>
      </c>
      <c r="CP86" s="470">
        <v>3641.1800000000003</v>
      </c>
      <c r="CQ86" s="470">
        <v>4458.9800000000005</v>
      </c>
      <c r="CR86" s="470">
        <v>6150.6200000000008</v>
      </c>
      <c r="CS86" s="470">
        <v>7046.0500000000011</v>
      </c>
      <c r="CT86" s="470">
        <v>8146.4000000000015</v>
      </c>
      <c r="CU86" s="470">
        <v>9054.2100000000009</v>
      </c>
      <c r="CV86" s="470">
        <v>9054.2100000000009</v>
      </c>
      <c r="CW86" s="470">
        <v>9054.2100000000009</v>
      </c>
      <c r="CX86" s="471">
        <v>9054.2100000000009</v>
      </c>
      <c r="CY86" s="68"/>
      <c r="CZ86" s="68"/>
      <c r="DA86" s="381" t="s">
        <v>95</v>
      </c>
      <c r="DB86" s="68"/>
      <c r="DC86" s="68"/>
      <c r="DD86" s="501"/>
      <c r="DE86" s="68"/>
      <c r="DF86" s="173" t="s">
        <v>96</v>
      </c>
      <c r="DH86" s="592">
        <v>19992</v>
      </c>
      <c r="DI86" s="610">
        <v>-19545</v>
      </c>
      <c r="DJ86" s="472">
        <v>-19545</v>
      </c>
      <c r="DK86" s="472">
        <v>-19545</v>
      </c>
      <c r="DL86" s="472">
        <v>-19545</v>
      </c>
      <c r="DM86" s="472">
        <v>-19545</v>
      </c>
      <c r="DN86" s="472">
        <v>-19545</v>
      </c>
      <c r="DO86" s="472">
        <v>-19545</v>
      </c>
      <c r="DP86" s="472">
        <v>-19545</v>
      </c>
      <c r="DQ86" s="472">
        <v>-19545</v>
      </c>
      <c r="DR86" s="472">
        <v>-19545</v>
      </c>
      <c r="DS86" s="472">
        <v>-19545</v>
      </c>
      <c r="DT86" s="472">
        <v>-19545</v>
      </c>
      <c r="DU86" s="68"/>
      <c r="DV86" s="381" t="s">
        <v>95</v>
      </c>
      <c r="DW86" s="470">
        <v>-19545</v>
      </c>
      <c r="DX86" s="470">
        <v>-39090</v>
      </c>
      <c r="DY86" s="470">
        <v>-58635</v>
      </c>
      <c r="DZ86" s="470">
        <v>-78180</v>
      </c>
      <c r="EA86" s="470">
        <v>-97725</v>
      </c>
      <c r="EB86" s="470">
        <v>-117270</v>
      </c>
      <c r="EC86" s="470">
        <v>-136815</v>
      </c>
      <c r="ED86" s="470">
        <v>-156360</v>
      </c>
      <c r="EE86" s="470">
        <v>-175905</v>
      </c>
      <c r="EF86" s="470">
        <v>-195450</v>
      </c>
      <c r="EG86" s="470">
        <v>-214995</v>
      </c>
      <c r="EH86" s="473">
        <v>-234540</v>
      </c>
      <c r="EI86" s="405"/>
      <c r="EJ86" s="408"/>
      <c r="EK86" s="68"/>
      <c r="EL86" s="68"/>
      <c r="EM86" s="68"/>
      <c r="EN86" s="68"/>
      <c r="EO86" s="68"/>
      <c r="EP86" s="68"/>
      <c r="EQ86" s="68"/>
      <c r="ER86" s="68"/>
      <c r="ES86" s="68"/>
      <c r="ET86" s="68"/>
      <c r="EU86" s="68"/>
      <c r="EV86" s="68"/>
      <c r="EW86" s="68"/>
      <c r="EX86" s="68"/>
      <c r="JD86" s="592">
        <v>15940.550000000001</v>
      </c>
      <c r="JF86" s="592">
        <v>11684.099999999999</v>
      </c>
      <c r="JH86" s="592">
        <v>17555.550000000003</v>
      </c>
      <c r="JJ86" s="592">
        <v>10070.66</v>
      </c>
      <c r="JL86" s="592">
        <v>16159</v>
      </c>
      <c r="JN86" s="592">
        <f t="shared" si="30"/>
        <v>4051.4499999999989</v>
      </c>
      <c r="JO86" s="593">
        <f t="shared" si="31"/>
        <v>0.25415998820617852</v>
      </c>
      <c r="JQ86" s="592">
        <f t="shared" si="32"/>
        <v>8307.9000000000015</v>
      </c>
      <c r="JR86" s="593">
        <v>0</v>
      </c>
    </row>
    <row r="87" spans="1:278" s="7" customFormat="1" ht="15" customHeight="1">
      <c r="A87" s="1" t="s">
        <v>97</v>
      </c>
      <c r="B87" s="6"/>
      <c r="C87" s="57" t="s">
        <v>98</v>
      </c>
      <c r="D87" s="66" t="e">
        <v>#VALUE!</v>
      </c>
      <c r="E87" s="57">
        <v>0</v>
      </c>
      <c r="F87" s="66" t="e">
        <v>#DIV/0!</v>
      </c>
      <c r="G87" s="57" t="s">
        <v>98</v>
      </c>
      <c r="H87" s="58" t="e">
        <v>#VALUE!</v>
      </c>
      <c r="I87" s="60"/>
      <c r="J87" s="61" t="e">
        <v>#VALUE!</v>
      </c>
      <c r="K87" s="62" t="e">
        <v>#VALUE!</v>
      </c>
      <c r="L87" s="63"/>
      <c r="M87" s="53"/>
      <c r="N87" s="64" t="s">
        <v>98</v>
      </c>
      <c r="O87" s="65"/>
      <c r="P87" s="172" t="s">
        <v>97</v>
      </c>
      <c r="Q87" s="66" t="e">
        <v>#VALUE!</v>
      </c>
      <c r="R87" s="57" t="s">
        <v>97</v>
      </c>
      <c r="S87" s="66" t="e">
        <v>#VALUE!</v>
      </c>
      <c r="T87" s="57" t="s">
        <v>97</v>
      </c>
      <c r="U87" s="58" t="e">
        <v>#VALUE!</v>
      </c>
      <c r="V87" s="60"/>
      <c r="W87" s="156">
        <v>20674.5</v>
      </c>
      <c r="X87" s="157">
        <v>34681</v>
      </c>
      <c r="Y87" s="60"/>
      <c r="Z87" s="61" t="e">
        <v>#VALUE!</v>
      </c>
      <c r="AA87" s="62" t="e">
        <v>#VALUE!</v>
      </c>
      <c r="AO87" s="381" t="s">
        <v>97</v>
      </c>
      <c r="AQ87" s="53"/>
      <c r="AR87" s="404" t="s">
        <v>98</v>
      </c>
      <c r="AS87" s="405">
        <v>291.08</v>
      </c>
      <c r="AT87" s="405">
        <v>169.71</v>
      </c>
      <c r="AU87" s="405">
        <v>84.24</v>
      </c>
      <c r="AV87" s="405">
        <v>178.24</v>
      </c>
      <c r="AW87" s="405">
        <v>2351.11</v>
      </c>
      <c r="AX87" s="405">
        <v>396.77</v>
      </c>
      <c r="AY87" s="405">
        <v>669.1</v>
      </c>
      <c r="AZ87" s="405">
        <v>378.5</v>
      </c>
      <c r="BA87" s="405">
        <v>526.41</v>
      </c>
      <c r="BB87" s="406"/>
      <c r="BC87" s="405"/>
      <c r="BD87" s="407"/>
      <c r="BE87" s="68"/>
      <c r="BF87" s="381" t="s">
        <v>97</v>
      </c>
      <c r="BG87" s="468">
        <v>291.08</v>
      </c>
      <c r="BH87" s="468">
        <v>460.78999999999996</v>
      </c>
      <c r="BI87" s="468">
        <v>545.03</v>
      </c>
      <c r="BJ87" s="468">
        <v>723.27</v>
      </c>
      <c r="BK87" s="468">
        <v>3074.38</v>
      </c>
      <c r="BL87" s="468">
        <v>3471.15</v>
      </c>
      <c r="BM87" s="468">
        <v>4140.25</v>
      </c>
      <c r="BN87" s="468">
        <v>4518.75</v>
      </c>
      <c r="BO87" s="468">
        <v>5045.16</v>
      </c>
      <c r="BP87" s="468">
        <v>5045.16</v>
      </c>
      <c r="BQ87" s="468">
        <v>5045.16</v>
      </c>
      <c r="BR87" s="469">
        <v>5045.16</v>
      </c>
      <c r="BS87" s="68"/>
      <c r="BT87" s="68"/>
      <c r="BU87" s="381" t="s">
        <v>97</v>
      </c>
      <c r="BV87" s="68"/>
      <c r="BW87" s="501"/>
      <c r="BX87" s="173" t="s">
        <v>98</v>
      </c>
      <c r="BY87" s="405">
        <v>291.08</v>
      </c>
      <c r="BZ87" s="405">
        <v>169.71</v>
      </c>
      <c r="CA87" s="405">
        <v>84.24</v>
      </c>
      <c r="CB87" s="405">
        <v>178.24</v>
      </c>
      <c r="CC87" s="405">
        <v>2351.11</v>
      </c>
      <c r="CD87" s="405">
        <v>396.77</v>
      </c>
      <c r="CE87" s="405">
        <v>669.1</v>
      </c>
      <c r="CF87" s="405">
        <v>378.5</v>
      </c>
      <c r="CG87" s="405">
        <v>526.41</v>
      </c>
      <c r="CH87" s="406"/>
      <c r="CI87" s="499"/>
      <c r="CJ87" s="472"/>
      <c r="CK87" s="68"/>
      <c r="CL87" s="381" t="s">
        <v>97</v>
      </c>
      <c r="CM87" s="470">
        <v>291.08</v>
      </c>
      <c r="CN87" s="470">
        <v>460.78999999999996</v>
      </c>
      <c r="CO87" s="470">
        <v>545.03</v>
      </c>
      <c r="CP87" s="470">
        <v>723.27</v>
      </c>
      <c r="CQ87" s="470">
        <v>3074.38</v>
      </c>
      <c r="CR87" s="470">
        <v>3471.15</v>
      </c>
      <c r="CS87" s="470">
        <v>4140.25</v>
      </c>
      <c r="CT87" s="470">
        <v>4518.75</v>
      </c>
      <c r="CU87" s="470">
        <v>5045.16</v>
      </c>
      <c r="CV87" s="470">
        <v>5045.16</v>
      </c>
      <c r="CW87" s="470">
        <v>5045.16</v>
      </c>
      <c r="CX87" s="471">
        <v>5045.16</v>
      </c>
      <c r="CY87" s="68"/>
      <c r="CZ87" s="68"/>
      <c r="DA87" s="381" t="s">
        <v>97</v>
      </c>
      <c r="DB87" s="68"/>
      <c r="DC87" s="68"/>
      <c r="DD87" s="501"/>
      <c r="DE87" s="68"/>
      <c r="DF87" s="173" t="s">
        <v>98</v>
      </c>
      <c r="DH87" s="592">
        <v>27118.762191217429</v>
      </c>
      <c r="DI87" s="610">
        <v>-19545</v>
      </c>
      <c r="DJ87" s="472">
        <v>-19545</v>
      </c>
      <c r="DK87" s="472">
        <v>-19545</v>
      </c>
      <c r="DL87" s="472">
        <v>-19545</v>
      </c>
      <c r="DM87" s="472">
        <v>-19545</v>
      </c>
      <c r="DN87" s="472">
        <v>-19545</v>
      </c>
      <c r="DO87" s="472">
        <v>-19545</v>
      </c>
      <c r="DP87" s="472">
        <v>-19545</v>
      </c>
      <c r="DQ87" s="472">
        <v>-19545</v>
      </c>
      <c r="DR87" s="472">
        <v>-19545</v>
      </c>
      <c r="DS87" s="472">
        <v>-19545</v>
      </c>
      <c r="DT87" s="472">
        <v>-19545</v>
      </c>
      <c r="DU87" s="68"/>
      <c r="DV87" s="381" t="s">
        <v>97</v>
      </c>
      <c r="DW87" s="470">
        <v>-19545</v>
      </c>
      <c r="DX87" s="470">
        <v>-39090</v>
      </c>
      <c r="DY87" s="470">
        <v>-58635</v>
      </c>
      <c r="DZ87" s="470">
        <v>-78180</v>
      </c>
      <c r="EA87" s="470">
        <v>-97725</v>
      </c>
      <c r="EB87" s="470">
        <v>-117270</v>
      </c>
      <c r="EC87" s="470">
        <v>-136815</v>
      </c>
      <c r="ED87" s="470">
        <v>-156360</v>
      </c>
      <c r="EE87" s="470">
        <v>-175905</v>
      </c>
      <c r="EF87" s="470">
        <v>-195450</v>
      </c>
      <c r="EG87" s="470">
        <v>-214995</v>
      </c>
      <c r="EH87" s="473">
        <v>-234540</v>
      </c>
      <c r="EI87" s="405"/>
      <c r="EJ87" s="408"/>
      <c r="EK87" s="68"/>
      <c r="EL87" s="68"/>
      <c r="EM87" s="68"/>
      <c r="EN87" s="68"/>
      <c r="EO87" s="68"/>
      <c r="EP87" s="68"/>
      <c r="EQ87" s="68"/>
      <c r="ER87" s="68"/>
      <c r="ES87" s="68"/>
      <c r="ET87" s="68"/>
      <c r="EU87" s="68"/>
      <c r="EV87" s="68"/>
      <c r="EW87" s="68"/>
      <c r="EX87" s="68"/>
      <c r="JD87" s="592">
        <v>25143.287758999828</v>
      </c>
      <c r="JF87" s="592">
        <v>13878.48</v>
      </c>
      <c r="JH87" s="592">
        <v>3246.49</v>
      </c>
      <c r="JJ87" s="592">
        <v>20674.5</v>
      </c>
      <c r="JL87" s="592">
        <v>34681</v>
      </c>
      <c r="JN87" s="592">
        <f t="shared" si="30"/>
        <v>1975.4744322176011</v>
      </c>
      <c r="JO87" s="593">
        <f t="shared" si="31"/>
        <v>7.8568660198803819E-2</v>
      </c>
      <c r="JQ87" s="592">
        <f t="shared" si="32"/>
        <v>13240.282191217429</v>
      </c>
      <c r="JR87" s="593">
        <v>0</v>
      </c>
    </row>
    <row r="88" spans="1:278" s="7" customFormat="1">
      <c r="A88" s="1" t="s">
        <v>99</v>
      </c>
      <c r="B88" s="6"/>
      <c r="C88" s="57" t="s">
        <v>100</v>
      </c>
      <c r="D88" s="66" t="e">
        <v>#VALUE!</v>
      </c>
      <c r="E88" s="57">
        <v>0</v>
      </c>
      <c r="F88" s="66" t="e">
        <v>#DIV/0!</v>
      </c>
      <c r="G88" s="57" t="s">
        <v>100</v>
      </c>
      <c r="H88" s="58" t="e">
        <v>#VALUE!</v>
      </c>
      <c r="I88" s="60"/>
      <c r="J88" s="61" t="e">
        <v>#VALUE!</v>
      </c>
      <c r="K88" s="62" t="e">
        <v>#VALUE!</v>
      </c>
      <c r="L88" s="63"/>
      <c r="M88" s="53"/>
      <c r="N88" s="64" t="s">
        <v>100</v>
      </c>
      <c r="O88" s="65"/>
      <c r="P88" s="172" t="s">
        <v>99</v>
      </c>
      <c r="Q88" s="66" t="e">
        <v>#VALUE!</v>
      </c>
      <c r="R88" s="57" t="s">
        <v>99</v>
      </c>
      <c r="S88" s="66" t="e">
        <v>#VALUE!</v>
      </c>
      <c r="T88" s="57" t="s">
        <v>99</v>
      </c>
      <c r="U88" s="58" t="e">
        <v>#VALUE!</v>
      </c>
      <c r="V88" s="60"/>
      <c r="W88" s="156">
        <v>0</v>
      </c>
      <c r="X88" s="157">
        <v>3300</v>
      </c>
      <c r="Y88" s="60"/>
      <c r="Z88" s="61" t="e">
        <v>#VALUE!</v>
      </c>
      <c r="AA88" s="62" t="e">
        <v>#VALUE!</v>
      </c>
      <c r="AO88" s="381" t="s">
        <v>99</v>
      </c>
      <c r="AQ88" s="53"/>
      <c r="AR88" s="404" t="s">
        <v>100</v>
      </c>
      <c r="AS88" s="405"/>
      <c r="AT88" s="405"/>
      <c r="AU88" s="405"/>
      <c r="AV88" s="405"/>
      <c r="AW88" s="405"/>
      <c r="AX88" s="405"/>
      <c r="AY88" s="405"/>
      <c r="AZ88" s="405"/>
      <c r="BA88" s="405"/>
      <c r="BB88" s="406"/>
      <c r="BC88" s="405"/>
      <c r="BD88" s="407"/>
      <c r="BE88" s="68"/>
      <c r="BF88" s="381" t="s">
        <v>99</v>
      </c>
      <c r="BG88" s="468">
        <v>0</v>
      </c>
      <c r="BH88" s="468">
        <v>0</v>
      </c>
      <c r="BI88" s="468">
        <v>0</v>
      </c>
      <c r="BJ88" s="468">
        <v>0</v>
      </c>
      <c r="BK88" s="468">
        <v>0</v>
      </c>
      <c r="BL88" s="468">
        <v>0</v>
      </c>
      <c r="BM88" s="468">
        <v>0</v>
      </c>
      <c r="BN88" s="468">
        <v>0</v>
      </c>
      <c r="BO88" s="468">
        <v>0</v>
      </c>
      <c r="BP88" s="468">
        <v>0</v>
      </c>
      <c r="BQ88" s="468">
        <v>0</v>
      </c>
      <c r="BR88" s="469">
        <v>0</v>
      </c>
      <c r="BS88" s="68"/>
      <c r="BT88" s="68"/>
      <c r="BU88" s="381" t="s">
        <v>99</v>
      </c>
      <c r="BV88" s="68"/>
      <c r="BW88" s="501"/>
      <c r="BX88" s="173" t="s">
        <v>100</v>
      </c>
      <c r="BY88" s="405"/>
      <c r="BZ88" s="405"/>
      <c r="CA88" s="405"/>
      <c r="CB88" s="405"/>
      <c r="CC88" s="405"/>
      <c r="CD88" s="405"/>
      <c r="CE88" s="405"/>
      <c r="CF88" s="405"/>
      <c r="CG88" s="405"/>
      <c r="CH88" s="406"/>
      <c r="CI88" s="499"/>
      <c r="CJ88" s="472"/>
      <c r="CK88" s="68"/>
      <c r="CL88" s="381" t="s">
        <v>99</v>
      </c>
      <c r="CM88" s="470">
        <v>0</v>
      </c>
      <c r="CN88" s="470">
        <v>0</v>
      </c>
      <c r="CO88" s="470">
        <v>0</v>
      </c>
      <c r="CP88" s="470">
        <v>0</v>
      </c>
      <c r="CQ88" s="470">
        <v>0</v>
      </c>
      <c r="CR88" s="470">
        <v>0</v>
      </c>
      <c r="CS88" s="470">
        <v>0</v>
      </c>
      <c r="CT88" s="470">
        <v>0</v>
      </c>
      <c r="CU88" s="470">
        <v>0</v>
      </c>
      <c r="CV88" s="470">
        <v>0</v>
      </c>
      <c r="CW88" s="470">
        <v>0</v>
      </c>
      <c r="CX88" s="471">
        <v>0</v>
      </c>
      <c r="CY88" s="68"/>
      <c r="CZ88" s="68"/>
      <c r="DA88" s="381" t="s">
        <v>99</v>
      </c>
      <c r="DB88" s="68"/>
      <c r="DC88" s="68"/>
      <c r="DD88" s="501"/>
      <c r="DE88" s="68"/>
      <c r="DF88" s="173" t="s">
        <v>100</v>
      </c>
      <c r="DH88" s="592">
        <v>0</v>
      </c>
      <c r="DI88" s="610">
        <v>-19545</v>
      </c>
      <c r="DJ88" s="472">
        <v>-19545</v>
      </c>
      <c r="DK88" s="472">
        <v>-19545</v>
      </c>
      <c r="DL88" s="472">
        <v>-19545</v>
      </c>
      <c r="DM88" s="472">
        <v>-19545</v>
      </c>
      <c r="DN88" s="472">
        <v>-19545</v>
      </c>
      <c r="DO88" s="472">
        <v>-19545</v>
      </c>
      <c r="DP88" s="472">
        <v>-19545</v>
      </c>
      <c r="DQ88" s="472">
        <v>-19545</v>
      </c>
      <c r="DR88" s="472">
        <v>-19545</v>
      </c>
      <c r="DS88" s="472">
        <v>-19545</v>
      </c>
      <c r="DT88" s="472">
        <v>-19545</v>
      </c>
      <c r="DU88" s="68"/>
      <c r="DV88" s="381" t="s">
        <v>99</v>
      </c>
      <c r="DW88" s="470">
        <v>-19545</v>
      </c>
      <c r="DX88" s="470">
        <v>-39090</v>
      </c>
      <c r="DY88" s="470">
        <v>-58635</v>
      </c>
      <c r="DZ88" s="470">
        <v>-78180</v>
      </c>
      <c r="EA88" s="470">
        <v>-97725</v>
      </c>
      <c r="EB88" s="470">
        <v>-117270</v>
      </c>
      <c r="EC88" s="470">
        <v>-136815</v>
      </c>
      <c r="ED88" s="470">
        <v>-156360</v>
      </c>
      <c r="EE88" s="470">
        <v>-175905</v>
      </c>
      <c r="EF88" s="470">
        <v>-195450</v>
      </c>
      <c r="EG88" s="470">
        <v>-214995</v>
      </c>
      <c r="EH88" s="473">
        <v>-234540</v>
      </c>
      <c r="EI88" s="405"/>
      <c r="EJ88" s="408"/>
      <c r="EK88" s="68"/>
      <c r="EL88" s="68"/>
      <c r="EM88" s="68"/>
      <c r="EN88" s="68"/>
      <c r="EO88" s="68"/>
      <c r="EP88" s="68"/>
      <c r="EQ88" s="68"/>
      <c r="ER88" s="68"/>
      <c r="ES88" s="68"/>
      <c r="ET88" s="68"/>
      <c r="EU88" s="68"/>
      <c r="EV88" s="68"/>
      <c r="EW88" s="68"/>
      <c r="EX88" s="68"/>
      <c r="JD88" s="592">
        <v>0</v>
      </c>
      <c r="JF88" s="592">
        <v>0</v>
      </c>
      <c r="JH88" s="592">
        <v>0</v>
      </c>
      <c r="JJ88" s="592">
        <v>0</v>
      </c>
      <c r="JL88" s="592">
        <v>3300</v>
      </c>
      <c r="JN88" s="592">
        <f t="shared" si="30"/>
        <v>0</v>
      </c>
      <c r="JO88" s="593"/>
      <c r="JQ88" s="592">
        <f t="shared" si="32"/>
        <v>0</v>
      </c>
      <c r="JR88" s="593">
        <v>0</v>
      </c>
    </row>
    <row r="89" spans="1:278" s="7" customFormat="1" ht="15" customHeight="1">
      <c r="A89" s="1" t="s">
        <v>101</v>
      </c>
      <c r="B89" s="6"/>
      <c r="C89" s="724" t="s">
        <v>102</v>
      </c>
      <c r="D89" s="66" t="e">
        <v>#VALUE!</v>
      </c>
      <c r="E89" s="57">
        <v>0</v>
      </c>
      <c r="F89" s="66" t="e">
        <v>#DIV/0!</v>
      </c>
      <c r="G89" s="57" t="s">
        <v>102</v>
      </c>
      <c r="H89" s="58" t="e">
        <v>#VALUE!</v>
      </c>
      <c r="I89" s="60"/>
      <c r="J89" s="61" t="e">
        <v>#VALUE!</v>
      </c>
      <c r="K89" s="62" t="e">
        <v>#VALUE!</v>
      </c>
      <c r="L89" s="63"/>
      <c r="M89" s="53"/>
      <c r="N89" s="64" t="s">
        <v>102</v>
      </c>
      <c r="O89" s="65"/>
      <c r="P89" s="172" t="s">
        <v>101</v>
      </c>
      <c r="Q89" s="66" t="e">
        <v>#VALUE!</v>
      </c>
      <c r="R89" s="57" t="s">
        <v>101</v>
      </c>
      <c r="S89" s="66" t="e">
        <v>#VALUE!</v>
      </c>
      <c r="T89" s="57" t="s">
        <v>101</v>
      </c>
      <c r="U89" s="58" t="e">
        <v>#VALUE!</v>
      </c>
      <c r="V89" s="60"/>
      <c r="W89" s="156">
        <v>9511.5700000000015</v>
      </c>
      <c r="X89" s="157">
        <v>8026</v>
      </c>
      <c r="Y89" s="60"/>
      <c r="Z89" s="61" t="e">
        <v>#VALUE!</v>
      </c>
      <c r="AA89" s="62" t="e">
        <v>#VALUE!</v>
      </c>
      <c r="AO89" s="381" t="s">
        <v>101</v>
      </c>
      <c r="AQ89" s="53"/>
      <c r="AR89" s="404" t="s">
        <v>102</v>
      </c>
      <c r="AS89" s="405"/>
      <c r="AT89" s="405"/>
      <c r="AU89" s="405">
        <v>360.92</v>
      </c>
      <c r="AV89" s="405">
        <v>622.20000000000005</v>
      </c>
      <c r="AW89" s="405">
        <v>746.64</v>
      </c>
      <c r="AX89" s="405">
        <v>1292.28</v>
      </c>
      <c r="AY89" s="405"/>
      <c r="AZ89" s="405"/>
      <c r="BA89" s="405">
        <v>1999.89</v>
      </c>
      <c r="BB89" s="406"/>
      <c r="BC89" s="405"/>
      <c r="BD89" s="407"/>
      <c r="BE89" s="68"/>
      <c r="BF89" s="381" t="s">
        <v>101</v>
      </c>
      <c r="BG89" s="468">
        <v>0</v>
      </c>
      <c r="BH89" s="468">
        <v>0</v>
      </c>
      <c r="BI89" s="468">
        <v>360.92</v>
      </c>
      <c r="BJ89" s="468">
        <v>983.12000000000012</v>
      </c>
      <c r="BK89" s="468">
        <v>1729.7600000000002</v>
      </c>
      <c r="BL89" s="468">
        <v>3022.04</v>
      </c>
      <c r="BM89" s="468">
        <v>3022.04</v>
      </c>
      <c r="BN89" s="468">
        <v>3022.04</v>
      </c>
      <c r="BO89" s="468">
        <v>5021.93</v>
      </c>
      <c r="BP89" s="468">
        <v>5021.93</v>
      </c>
      <c r="BQ89" s="468">
        <v>5021.93</v>
      </c>
      <c r="BR89" s="469">
        <v>5021.93</v>
      </c>
      <c r="BS89" s="68"/>
      <c r="BT89" s="68"/>
      <c r="BU89" s="381" t="s">
        <v>101</v>
      </c>
      <c r="BV89" s="68"/>
      <c r="BW89" s="501"/>
      <c r="BX89" s="173" t="s">
        <v>102</v>
      </c>
      <c r="BY89" s="405"/>
      <c r="BZ89" s="405"/>
      <c r="CA89" s="405">
        <v>360.92</v>
      </c>
      <c r="CB89" s="405">
        <v>622.20000000000005</v>
      </c>
      <c r="CC89" s="405">
        <v>746.64</v>
      </c>
      <c r="CD89" s="405">
        <v>1292.28</v>
      </c>
      <c r="CE89" s="405"/>
      <c r="CF89" s="405"/>
      <c r="CG89" s="405">
        <v>1999.89</v>
      </c>
      <c r="CH89" s="406"/>
      <c r="CI89" s="499"/>
      <c r="CJ89" s="472"/>
      <c r="CK89" s="68"/>
      <c r="CL89" s="381" t="s">
        <v>101</v>
      </c>
      <c r="CM89" s="470">
        <v>0</v>
      </c>
      <c r="CN89" s="470">
        <v>0</v>
      </c>
      <c r="CO89" s="470">
        <v>360.92</v>
      </c>
      <c r="CP89" s="470">
        <v>983.12000000000012</v>
      </c>
      <c r="CQ89" s="470">
        <v>1729.7600000000002</v>
      </c>
      <c r="CR89" s="470">
        <v>3022.04</v>
      </c>
      <c r="CS89" s="470">
        <v>3022.04</v>
      </c>
      <c r="CT89" s="470">
        <v>3022.04</v>
      </c>
      <c r="CU89" s="470">
        <v>5021.93</v>
      </c>
      <c r="CV89" s="470">
        <v>5021.93</v>
      </c>
      <c r="CW89" s="470">
        <v>5021.93</v>
      </c>
      <c r="CX89" s="471">
        <v>5021.93</v>
      </c>
      <c r="CY89" s="68"/>
      <c r="CZ89" s="68"/>
      <c r="DA89" s="381" t="s">
        <v>101</v>
      </c>
      <c r="DB89" s="68"/>
      <c r="DC89" s="68"/>
      <c r="DD89" s="501"/>
      <c r="DE89" s="68"/>
      <c r="DF89" s="173" t="s">
        <v>102</v>
      </c>
      <c r="DH89" s="592">
        <v>6000</v>
      </c>
      <c r="DI89" s="610">
        <v>-19545</v>
      </c>
      <c r="DJ89" s="472">
        <v>-19545</v>
      </c>
      <c r="DK89" s="472">
        <v>-19545</v>
      </c>
      <c r="DL89" s="472">
        <v>-19545</v>
      </c>
      <c r="DM89" s="472">
        <v>-19545</v>
      </c>
      <c r="DN89" s="472">
        <v>-19545</v>
      </c>
      <c r="DO89" s="472">
        <v>-19545</v>
      </c>
      <c r="DP89" s="472">
        <v>-19545</v>
      </c>
      <c r="DQ89" s="472">
        <v>-19545</v>
      </c>
      <c r="DR89" s="472">
        <v>-19545</v>
      </c>
      <c r="DS89" s="472">
        <v>-19545</v>
      </c>
      <c r="DT89" s="472">
        <v>-19545</v>
      </c>
      <c r="DU89" s="68"/>
      <c r="DV89" s="381" t="s">
        <v>101</v>
      </c>
      <c r="DW89" s="470">
        <v>-19545</v>
      </c>
      <c r="DX89" s="470">
        <v>-39090</v>
      </c>
      <c r="DY89" s="470">
        <v>-58635</v>
      </c>
      <c r="DZ89" s="470">
        <v>-78180</v>
      </c>
      <c r="EA89" s="470">
        <v>-97725</v>
      </c>
      <c r="EB89" s="470">
        <v>-117270</v>
      </c>
      <c r="EC89" s="470">
        <v>-136815</v>
      </c>
      <c r="ED89" s="470">
        <v>-156360</v>
      </c>
      <c r="EE89" s="470">
        <v>-175905</v>
      </c>
      <c r="EF89" s="470">
        <v>-195450</v>
      </c>
      <c r="EG89" s="470">
        <v>-214995</v>
      </c>
      <c r="EH89" s="473">
        <v>-234540</v>
      </c>
      <c r="EI89" s="405"/>
      <c r="EJ89" s="408"/>
      <c r="EK89" s="68"/>
      <c r="EL89" s="68"/>
      <c r="EM89" s="68"/>
      <c r="EN89" s="68"/>
      <c r="EO89" s="68"/>
      <c r="EP89" s="68"/>
      <c r="EQ89" s="68"/>
      <c r="ER89" s="68"/>
      <c r="ES89" s="68"/>
      <c r="ET89" s="68"/>
      <c r="EU89" s="68"/>
      <c r="EV89" s="68"/>
      <c r="EW89" s="68"/>
      <c r="EX89" s="68"/>
      <c r="JD89" s="592">
        <v>4895.2</v>
      </c>
      <c r="JF89" s="592">
        <v>5021.93</v>
      </c>
      <c r="JH89" s="592">
        <v>13241</v>
      </c>
      <c r="JJ89" s="592">
        <v>9511.5700000000015</v>
      </c>
      <c r="JL89" s="592">
        <v>8026</v>
      </c>
      <c r="JN89" s="592">
        <f t="shared" si="30"/>
        <v>1104.8000000000002</v>
      </c>
      <c r="JO89" s="593">
        <f t="shared" si="31"/>
        <v>0.22569047229939537</v>
      </c>
      <c r="JQ89" s="592">
        <f t="shared" si="32"/>
        <v>978.06999999999971</v>
      </c>
      <c r="JR89" s="593">
        <v>0</v>
      </c>
    </row>
    <row r="90" spans="1:278" s="7" customFormat="1" ht="15" customHeight="1">
      <c r="A90" s="1" t="s">
        <v>103</v>
      </c>
      <c r="B90" s="6"/>
      <c r="C90" s="57" t="s">
        <v>104</v>
      </c>
      <c r="D90" s="66" t="e">
        <v>#VALUE!</v>
      </c>
      <c r="E90" s="57">
        <v>0</v>
      </c>
      <c r="F90" s="66" t="e">
        <v>#DIV/0!</v>
      </c>
      <c r="G90" s="57" t="s">
        <v>104</v>
      </c>
      <c r="H90" s="58" t="e">
        <v>#VALUE!</v>
      </c>
      <c r="I90" s="60"/>
      <c r="J90" s="61" t="e">
        <v>#VALUE!</v>
      </c>
      <c r="K90" s="62" t="e">
        <v>#VALUE!</v>
      </c>
      <c r="L90" s="63"/>
      <c r="M90" s="53"/>
      <c r="N90" s="64" t="s">
        <v>104</v>
      </c>
      <c r="O90" s="65"/>
      <c r="P90" s="172" t="s">
        <v>103</v>
      </c>
      <c r="Q90" s="66" t="e">
        <v>#VALUE!</v>
      </c>
      <c r="R90" s="57" t="s">
        <v>103</v>
      </c>
      <c r="S90" s="66" t="e">
        <v>#VALUE!</v>
      </c>
      <c r="T90" s="57" t="s">
        <v>103</v>
      </c>
      <c r="U90" s="58" t="e">
        <v>#VALUE!</v>
      </c>
      <c r="V90" s="60"/>
      <c r="W90" s="156">
        <v>18021.580000000002</v>
      </c>
      <c r="X90" s="157">
        <v>10136</v>
      </c>
      <c r="Y90" s="60"/>
      <c r="Z90" s="61" t="e">
        <v>#VALUE!</v>
      </c>
      <c r="AA90" s="62" t="e">
        <v>#VALUE!</v>
      </c>
      <c r="AO90" s="381" t="s">
        <v>103</v>
      </c>
      <c r="AQ90" s="53"/>
      <c r="AR90" s="404" t="s">
        <v>104</v>
      </c>
      <c r="AS90" s="405">
        <v>600</v>
      </c>
      <c r="AT90" s="405"/>
      <c r="AU90" s="405">
        <v>328.2</v>
      </c>
      <c r="AV90" s="405">
        <v>1300</v>
      </c>
      <c r="AW90" s="405"/>
      <c r="AX90" s="405"/>
      <c r="AY90" s="405"/>
      <c r="AZ90" s="405"/>
      <c r="BA90" s="405">
        <v>450</v>
      </c>
      <c r="BB90" s="406"/>
      <c r="BC90" s="405"/>
      <c r="BD90" s="407"/>
      <c r="BE90" s="68"/>
      <c r="BF90" s="381" t="s">
        <v>103</v>
      </c>
      <c r="BG90" s="468">
        <v>600</v>
      </c>
      <c r="BH90" s="468">
        <v>600</v>
      </c>
      <c r="BI90" s="468">
        <v>928.2</v>
      </c>
      <c r="BJ90" s="468">
        <v>2228.1999999999998</v>
      </c>
      <c r="BK90" s="468">
        <v>2228.1999999999998</v>
      </c>
      <c r="BL90" s="468">
        <v>2228.1999999999998</v>
      </c>
      <c r="BM90" s="468">
        <v>2228.1999999999998</v>
      </c>
      <c r="BN90" s="468">
        <v>2228.1999999999998</v>
      </c>
      <c r="BO90" s="468">
        <v>2678.2</v>
      </c>
      <c r="BP90" s="468">
        <v>2678.2</v>
      </c>
      <c r="BQ90" s="468">
        <v>2678.2</v>
      </c>
      <c r="BR90" s="469">
        <v>2678.2</v>
      </c>
      <c r="BS90" s="68"/>
      <c r="BT90" s="68"/>
      <c r="BU90" s="381" t="s">
        <v>103</v>
      </c>
      <c r="BV90" s="68"/>
      <c r="BW90" s="501"/>
      <c r="BX90" s="173" t="s">
        <v>104</v>
      </c>
      <c r="BY90" s="405">
        <v>600</v>
      </c>
      <c r="BZ90" s="405"/>
      <c r="CA90" s="405">
        <v>328.2</v>
      </c>
      <c r="CB90" s="405">
        <v>1300</v>
      </c>
      <c r="CC90" s="405"/>
      <c r="CD90" s="405"/>
      <c r="CE90" s="405"/>
      <c r="CF90" s="405"/>
      <c r="CG90" s="405">
        <v>450</v>
      </c>
      <c r="CH90" s="406"/>
      <c r="CI90" s="499"/>
      <c r="CJ90" s="472"/>
      <c r="CK90" s="68"/>
      <c r="CL90" s="381" t="s">
        <v>103</v>
      </c>
      <c r="CM90" s="470">
        <v>600</v>
      </c>
      <c r="CN90" s="470">
        <v>600</v>
      </c>
      <c r="CO90" s="470">
        <v>928.2</v>
      </c>
      <c r="CP90" s="470">
        <v>2228.1999999999998</v>
      </c>
      <c r="CQ90" s="470">
        <v>2228.1999999999998</v>
      </c>
      <c r="CR90" s="470">
        <v>2228.1999999999998</v>
      </c>
      <c r="CS90" s="470">
        <v>2228.1999999999998</v>
      </c>
      <c r="CT90" s="470">
        <v>2228.1999999999998</v>
      </c>
      <c r="CU90" s="470">
        <v>2678.2</v>
      </c>
      <c r="CV90" s="470">
        <v>2678.2</v>
      </c>
      <c r="CW90" s="470">
        <v>2678.2</v>
      </c>
      <c r="CX90" s="471">
        <v>2678.2</v>
      </c>
      <c r="CY90" s="68"/>
      <c r="CZ90" s="68"/>
      <c r="DA90" s="381" t="s">
        <v>103</v>
      </c>
      <c r="DB90" s="68"/>
      <c r="DC90" s="68"/>
      <c r="DD90" s="501"/>
      <c r="DE90" s="68"/>
      <c r="DF90" s="173" t="s">
        <v>104</v>
      </c>
      <c r="DH90" s="592">
        <v>20250</v>
      </c>
      <c r="DI90" s="610">
        <v>-19545</v>
      </c>
      <c r="DJ90" s="472">
        <v>-19545</v>
      </c>
      <c r="DK90" s="472">
        <v>-19545</v>
      </c>
      <c r="DL90" s="472">
        <v>-19545</v>
      </c>
      <c r="DM90" s="472">
        <v>-19545</v>
      </c>
      <c r="DN90" s="472">
        <v>-19545</v>
      </c>
      <c r="DO90" s="472">
        <v>-19545</v>
      </c>
      <c r="DP90" s="472">
        <v>-19545</v>
      </c>
      <c r="DQ90" s="472">
        <v>-19545</v>
      </c>
      <c r="DR90" s="472">
        <v>-19545</v>
      </c>
      <c r="DS90" s="472">
        <v>-19545</v>
      </c>
      <c r="DT90" s="472">
        <v>-19545</v>
      </c>
      <c r="DU90" s="68"/>
      <c r="DV90" s="381" t="s">
        <v>103</v>
      </c>
      <c r="DW90" s="470">
        <v>-19545</v>
      </c>
      <c r="DX90" s="470">
        <v>-39090</v>
      </c>
      <c r="DY90" s="470">
        <v>-58635</v>
      </c>
      <c r="DZ90" s="470">
        <v>-78180</v>
      </c>
      <c r="EA90" s="470">
        <v>-97725</v>
      </c>
      <c r="EB90" s="470">
        <v>-117270</v>
      </c>
      <c r="EC90" s="470">
        <v>-136815</v>
      </c>
      <c r="ED90" s="470">
        <v>-156360</v>
      </c>
      <c r="EE90" s="470">
        <v>-175905</v>
      </c>
      <c r="EF90" s="470">
        <v>-195450</v>
      </c>
      <c r="EG90" s="470">
        <v>-214995</v>
      </c>
      <c r="EH90" s="473">
        <v>-234540</v>
      </c>
      <c r="EI90" s="405"/>
      <c r="EJ90" s="408"/>
      <c r="EK90" s="68"/>
      <c r="EL90" s="68"/>
      <c r="EM90" s="68"/>
      <c r="EN90" s="68"/>
      <c r="EO90" s="68"/>
      <c r="EP90" s="68"/>
      <c r="EQ90" s="68"/>
      <c r="ER90" s="68"/>
      <c r="ES90" s="68"/>
      <c r="ET90" s="68"/>
      <c r="EU90" s="68"/>
      <c r="EV90" s="68"/>
      <c r="EW90" s="68"/>
      <c r="EX90" s="68"/>
      <c r="JD90" s="592">
        <v>18479.940000000002</v>
      </c>
      <c r="JF90" s="592">
        <v>2678.2</v>
      </c>
      <c r="JH90" s="592">
        <v>24980</v>
      </c>
      <c r="JJ90" s="592">
        <v>18021.580000000002</v>
      </c>
      <c r="JL90" s="592">
        <v>10136</v>
      </c>
      <c r="JN90" s="592">
        <f t="shared" si="30"/>
        <v>1770.0599999999977</v>
      </c>
      <c r="JO90" s="593">
        <f t="shared" si="31"/>
        <v>9.5782778515514519E-2</v>
      </c>
      <c r="JQ90" s="592">
        <f t="shared" si="32"/>
        <v>17571.8</v>
      </c>
      <c r="JR90" s="593">
        <v>0</v>
      </c>
    </row>
    <row r="91" spans="1:278" s="7" customFormat="1">
      <c r="A91" s="1" t="s">
        <v>105</v>
      </c>
      <c r="B91" s="6"/>
      <c r="C91" s="118" t="s">
        <v>106</v>
      </c>
      <c r="D91" s="66" t="e">
        <v>#VALUE!</v>
      </c>
      <c r="E91" s="57">
        <v>0</v>
      </c>
      <c r="F91" s="66" t="e">
        <v>#DIV/0!</v>
      </c>
      <c r="G91" s="57" t="s">
        <v>106</v>
      </c>
      <c r="H91" s="58" t="e">
        <v>#VALUE!</v>
      </c>
      <c r="I91" s="60"/>
      <c r="J91" s="61" t="e">
        <v>#VALUE!</v>
      </c>
      <c r="K91" s="62" t="e">
        <v>#VALUE!</v>
      </c>
      <c r="L91" s="63"/>
      <c r="M91" s="53"/>
      <c r="N91" s="64" t="s">
        <v>106</v>
      </c>
      <c r="O91" s="65"/>
      <c r="P91" s="172" t="s">
        <v>105</v>
      </c>
      <c r="Q91" s="66" t="e">
        <v>#VALUE!</v>
      </c>
      <c r="R91" s="57" t="s">
        <v>105</v>
      </c>
      <c r="S91" s="66" t="e">
        <v>#VALUE!</v>
      </c>
      <c r="T91" s="57" t="s">
        <v>105</v>
      </c>
      <c r="U91" s="58" t="e">
        <v>#VALUE!</v>
      </c>
      <c r="V91" s="60"/>
      <c r="W91" s="156">
        <v>8913.17</v>
      </c>
      <c r="X91" s="157">
        <v>11553</v>
      </c>
      <c r="Y91" s="60"/>
      <c r="Z91" s="61" t="e">
        <v>#VALUE!</v>
      </c>
      <c r="AA91" s="62" t="e">
        <v>#VALUE!</v>
      </c>
      <c r="AO91" s="381" t="s">
        <v>105</v>
      </c>
      <c r="AQ91" s="53"/>
      <c r="AR91" s="404" t="s">
        <v>106</v>
      </c>
      <c r="AS91" s="405">
        <v>461.76</v>
      </c>
      <c r="AT91" s="405">
        <v>92.1</v>
      </c>
      <c r="AU91" s="405">
        <v>431.65</v>
      </c>
      <c r="AV91" s="405">
        <v>278.99</v>
      </c>
      <c r="AW91" s="405">
        <v>288</v>
      </c>
      <c r="AX91" s="405">
        <v>498.08</v>
      </c>
      <c r="AY91" s="405">
        <v>312.57</v>
      </c>
      <c r="AZ91" s="405">
        <v>99.56</v>
      </c>
      <c r="BA91" s="405">
        <v>497.47</v>
      </c>
      <c r="BB91" s="406"/>
      <c r="BC91" s="405"/>
      <c r="BD91" s="407"/>
      <c r="BE91" s="68"/>
      <c r="BF91" s="381" t="s">
        <v>105</v>
      </c>
      <c r="BG91" s="468">
        <v>461.76</v>
      </c>
      <c r="BH91" s="468">
        <v>553.86</v>
      </c>
      <c r="BI91" s="468">
        <v>985.51</v>
      </c>
      <c r="BJ91" s="468">
        <v>1264.5</v>
      </c>
      <c r="BK91" s="468">
        <v>1552.5</v>
      </c>
      <c r="BL91" s="468">
        <v>2050.58</v>
      </c>
      <c r="BM91" s="468">
        <v>2363.15</v>
      </c>
      <c r="BN91" s="468">
        <v>2462.71</v>
      </c>
      <c r="BO91" s="468">
        <v>2960.1800000000003</v>
      </c>
      <c r="BP91" s="468">
        <v>2960.1800000000003</v>
      </c>
      <c r="BQ91" s="468">
        <v>2960.1800000000003</v>
      </c>
      <c r="BR91" s="469">
        <v>2960.1800000000003</v>
      </c>
      <c r="BS91" s="68"/>
      <c r="BT91" s="68"/>
      <c r="BU91" s="381" t="s">
        <v>105</v>
      </c>
      <c r="BV91" s="68"/>
      <c r="BW91" s="501"/>
      <c r="BX91" s="173" t="s">
        <v>106</v>
      </c>
      <c r="BY91" s="405">
        <v>461.76</v>
      </c>
      <c r="BZ91" s="405">
        <v>92.1</v>
      </c>
      <c r="CA91" s="405">
        <v>431.65</v>
      </c>
      <c r="CB91" s="405">
        <v>278.99</v>
      </c>
      <c r="CC91" s="405">
        <v>288</v>
      </c>
      <c r="CD91" s="405">
        <v>498.08</v>
      </c>
      <c r="CE91" s="405">
        <v>312.57</v>
      </c>
      <c r="CF91" s="405">
        <v>99.56</v>
      </c>
      <c r="CG91" s="405">
        <v>497.47</v>
      </c>
      <c r="CH91" s="406"/>
      <c r="CI91" s="499"/>
      <c r="CJ91" s="472"/>
      <c r="CK91" s="68"/>
      <c r="CL91" s="381" t="s">
        <v>105</v>
      </c>
      <c r="CM91" s="470">
        <v>461.76</v>
      </c>
      <c r="CN91" s="470">
        <v>553.86</v>
      </c>
      <c r="CO91" s="470">
        <v>985.51</v>
      </c>
      <c r="CP91" s="470">
        <v>1264.5</v>
      </c>
      <c r="CQ91" s="470">
        <v>1552.5</v>
      </c>
      <c r="CR91" s="470">
        <v>2050.58</v>
      </c>
      <c r="CS91" s="470">
        <v>2363.15</v>
      </c>
      <c r="CT91" s="470">
        <v>2462.71</v>
      </c>
      <c r="CU91" s="470">
        <v>2960.1800000000003</v>
      </c>
      <c r="CV91" s="470">
        <v>2960.1800000000003</v>
      </c>
      <c r="CW91" s="470">
        <v>2960.1800000000003</v>
      </c>
      <c r="CX91" s="471">
        <v>2960.1800000000003</v>
      </c>
      <c r="CY91" s="68"/>
      <c r="CZ91" s="68"/>
      <c r="DA91" s="381" t="s">
        <v>105</v>
      </c>
      <c r="DB91" s="68"/>
      <c r="DC91" s="68"/>
      <c r="DD91" s="501"/>
      <c r="DE91" s="68"/>
      <c r="DF91" s="173" t="s">
        <v>106</v>
      </c>
      <c r="DH91" s="592">
        <v>6521.9632399483053</v>
      </c>
      <c r="DI91" s="610">
        <v>-19545</v>
      </c>
      <c r="DJ91" s="472">
        <v>-19545</v>
      </c>
      <c r="DK91" s="472">
        <v>-19545</v>
      </c>
      <c r="DL91" s="472">
        <v>-19545</v>
      </c>
      <c r="DM91" s="472">
        <v>-19545</v>
      </c>
      <c r="DN91" s="472">
        <v>-19545</v>
      </c>
      <c r="DO91" s="472">
        <v>-19545</v>
      </c>
      <c r="DP91" s="472">
        <v>-19545</v>
      </c>
      <c r="DQ91" s="472">
        <v>-19545</v>
      </c>
      <c r="DR91" s="472">
        <v>-19545</v>
      </c>
      <c r="DS91" s="472">
        <v>-19545</v>
      </c>
      <c r="DT91" s="472">
        <v>-19545</v>
      </c>
      <c r="DU91" s="68"/>
      <c r="DV91" s="381" t="s">
        <v>105</v>
      </c>
      <c r="DW91" s="470">
        <v>-19545</v>
      </c>
      <c r="DX91" s="470">
        <v>-39090</v>
      </c>
      <c r="DY91" s="470">
        <v>-58635</v>
      </c>
      <c r="DZ91" s="470">
        <v>-78180</v>
      </c>
      <c r="EA91" s="470">
        <v>-97725</v>
      </c>
      <c r="EB91" s="470">
        <v>-117270</v>
      </c>
      <c r="EC91" s="470">
        <v>-136815</v>
      </c>
      <c r="ED91" s="470">
        <v>-156360</v>
      </c>
      <c r="EE91" s="470">
        <v>-175905</v>
      </c>
      <c r="EF91" s="470">
        <v>-195450</v>
      </c>
      <c r="EG91" s="470">
        <v>-214995</v>
      </c>
      <c r="EH91" s="473">
        <v>-234540</v>
      </c>
      <c r="EI91" s="405"/>
      <c r="EJ91" s="408"/>
      <c r="EK91" s="68"/>
      <c r="EL91" s="68"/>
      <c r="EM91" s="68"/>
      <c r="EN91" s="68"/>
      <c r="EO91" s="68"/>
      <c r="EP91" s="68"/>
      <c r="EQ91" s="68"/>
      <c r="ER91" s="68"/>
      <c r="ES91" s="68"/>
      <c r="ET91" s="68"/>
      <c r="EU91" s="68"/>
      <c r="EV91" s="68"/>
      <c r="EW91" s="68"/>
      <c r="EX91" s="68"/>
      <c r="JD91" s="592">
        <v>5013.5238794999141</v>
      </c>
      <c r="JF91" s="592">
        <v>4086.88</v>
      </c>
      <c r="JH91" s="592">
        <v>3913.3299999999995</v>
      </c>
      <c r="JJ91" s="592">
        <v>8913.17</v>
      </c>
      <c r="JL91" s="592">
        <v>11553</v>
      </c>
      <c r="JN91" s="592">
        <f t="shared" si="30"/>
        <v>1508.4393604483912</v>
      </c>
      <c r="JO91" s="593">
        <f t="shared" si="31"/>
        <v>0.30087407514230374</v>
      </c>
      <c r="JQ91" s="592">
        <f t="shared" si="32"/>
        <v>2435.0832399483052</v>
      </c>
      <c r="JR91" s="593">
        <v>0</v>
      </c>
    </row>
    <row r="92" spans="1:278" s="7" customFormat="1" ht="5.0999999999999996" customHeight="1">
      <c r="A92" s="69"/>
      <c r="B92" s="70"/>
      <c r="C92" s="71"/>
      <c r="D92" s="66"/>
      <c r="E92" s="71"/>
      <c r="F92" s="66"/>
      <c r="G92" s="71"/>
      <c r="H92" s="58"/>
      <c r="I92" s="60"/>
      <c r="J92" s="196"/>
      <c r="K92" s="197"/>
      <c r="L92" s="192"/>
      <c r="M92" s="75"/>
      <c r="N92" s="76"/>
      <c r="O92" s="51"/>
      <c r="P92" s="71"/>
      <c r="Q92" s="66"/>
      <c r="R92" s="71"/>
      <c r="S92" s="66"/>
      <c r="T92" s="71"/>
      <c r="U92" s="58"/>
      <c r="V92" s="60"/>
      <c r="W92" s="198"/>
      <c r="X92" s="199"/>
      <c r="Y92" s="60"/>
      <c r="Z92" s="196"/>
      <c r="AA92" s="197"/>
      <c r="AB92" s="379"/>
      <c r="AC92" s="379"/>
      <c r="AD92" s="379"/>
      <c r="AE92" s="379"/>
      <c r="AF92" s="379"/>
      <c r="AG92" s="379"/>
      <c r="AH92" s="379"/>
      <c r="AI92" s="379"/>
      <c r="AJ92" s="379"/>
      <c r="AK92" s="379"/>
      <c r="AL92" s="379"/>
      <c r="AM92" s="379"/>
      <c r="AN92" s="379"/>
      <c r="AO92" s="381"/>
      <c r="AP92" s="379"/>
      <c r="AQ92" s="75"/>
      <c r="AR92" s="51"/>
      <c r="AS92" s="524"/>
      <c r="AT92" s="524"/>
      <c r="AU92" s="677"/>
      <c r="AV92" s="524"/>
      <c r="AW92" s="524"/>
      <c r="AX92" s="524"/>
      <c r="AY92" s="524"/>
      <c r="AZ92" s="524"/>
      <c r="BA92" s="524"/>
      <c r="BB92" s="678"/>
      <c r="BC92" s="524"/>
      <c r="BD92" s="525"/>
      <c r="BE92" s="413"/>
      <c r="BF92" s="381"/>
      <c r="BG92" s="524"/>
      <c r="BH92" s="524"/>
      <c r="BI92" s="524"/>
      <c r="BJ92" s="524"/>
      <c r="BK92" s="524"/>
      <c r="BL92" s="524"/>
      <c r="BM92" s="524"/>
      <c r="BN92" s="524"/>
      <c r="BO92" s="524"/>
      <c r="BP92" s="524"/>
      <c r="BQ92" s="524"/>
      <c r="BR92" s="525"/>
      <c r="BS92" s="413"/>
      <c r="BT92" s="413"/>
      <c r="BU92" s="381"/>
      <c r="BV92" s="413"/>
      <c r="BW92" s="526"/>
      <c r="BX92" s="413"/>
      <c r="BY92" s="524"/>
      <c r="BZ92" s="524"/>
      <c r="CA92" s="524"/>
      <c r="CB92" s="524"/>
      <c r="CC92" s="524"/>
      <c r="CD92" s="524"/>
      <c r="CE92" s="524"/>
      <c r="CF92" s="524"/>
      <c r="CG92" s="524"/>
      <c r="CH92" s="524"/>
      <c r="CI92" s="524"/>
      <c r="CJ92" s="525"/>
      <c r="CK92" s="413"/>
      <c r="CL92" s="381"/>
      <c r="CM92" s="524"/>
      <c r="CN92" s="524"/>
      <c r="CO92" s="524"/>
      <c r="CP92" s="524"/>
      <c r="CQ92" s="524"/>
      <c r="CR92" s="524"/>
      <c r="CS92" s="524"/>
      <c r="CT92" s="524"/>
      <c r="CU92" s="524"/>
      <c r="CV92" s="524"/>
      <c r="CW92" s="524"/>
      <c r="CX92" s="527"/>
      <c r="CY92" s="413"/>
      <c r="CZ92" s="413"/>
      <c r="DA92" s="381"/>
      <c r="DB92" s="413"/>
      <c r="DC92" s="413"/>
      <c r="DD92" s="526"/>
      <c r="DE92" s="413"/>
      <c r="DF92" s="625"/>
      <c r="DH92" s="626"/>
      <c r="DI92" s="627"/>
      <c r="DJ92" s="527"/>
      <c r="DK92" s="527"/>
      <c r="DL92" s="527"/>
      <c r="DM92" s="527"/>
      <c r="DN92" s="527"/>
      <c r="DO92" s="527"/>
      <c r="DP92" s="527"/>
      <c r="DQ92" s="527"/>
      <c r="DR92" s="527"/>
      <c r="DS92" s="527"/>
      <c r="DT92" s="525"/>
      <c r="DU92" s="413"/>
      <c r="DV92" s="381"/>
      <c r="DW92" s="524"/>
      <c r="DX92" s="524"/>
      <c r="DY92" s="524"/>
      <c r="DZ92" s="524"/>
      <c r="EA92" s="524"/>
      <c r="EB92" s="524"/>
      <c r="EC92" s="524"/>
      <c r="ED92" s="524"/>
      <c r="EE92" s="524"/>
      <c r="EF92" s="524"/>
      <c r="EG92" s="524"/>
      <c r="EH92" s="528"/>
      <c r="EI92" s="379"/>
      <c r="EJ92" s="379"/>
      <c r="EK92" s="379"/>
      <c r="EL92" s="379"/>
      <c r="EM92" s="379"/>
      <c r="EN92" s="379"/>
      <c r="EO92" s="379"/>
      <c r="EP92" s="379"/>
      <c r="EQ92" s="379"/>
      <c r="ER92" s="379"/>
      <c r="ES92" s="379"/>
      <c r="ET92" s="379"/>
      <c r="EU92" s="379"/>
      <c r="EV92" s="379"/>
      <c r="EW92" s="379"/>
      <c r="EX92" s="379"/>
      <c r="EY92" s="379"/>
      <c r="EZ92" s="379"/>
      <c r="FA92" s="379"/>
      <c r="FB92" s="379"/>
      <c r="JD92" s="626"/>
      <c r="JF92" s="626"/>
      <c r="JH92" s="626"/>
      <c r="JJ92" s="626"/>
      <c r="JL92" s="626"/>
      <c r="JN92" s="626"/>
      <c r="JO92" s="626"/>
      <c r="JQ92" s="626"/>
      <c r="JR92" s="626"/>
    </row>
    <row r="93" spans="1:278" s="7" customFormat="1" ht="5.0999999999999996" customHeight="1">
      <c r="A93" s="69"/>
      <c r="B93" s="70"/>
      <c r="C93" s="79"/>
      <c r="D93" s="81"/>
      <c r="E93" s="79"/>
      <c r="F93" s="81"/>
      <c r="G93" s="79"/>
      <c r="H93" s="80"/>
      <c r="I93" s="60"/>
      <c r="J93" s="201"/>
      <c r="K93" s="202"/>
      <c r="L93" s="192"/>
      <c r="M93" s="49"/>
      <c r="N93" s="84"/>
      <c r="O93" s="51"/>
      <c r="P93" s="79"/>
      <c r="Q93" s="81"/>
      <c r="R93" s="79"/>
      <c r="S93" s="81"/>
      <c r="T93" s="79"/>
      <c r="U93" s="80"/>
      <c r="V93" s="60"/>
      <c r="W93" s="203"/>
      <c r="X93" s="204">
        <v>107338</v>
      </c>
      <c r="Y93" s="60"/>
      <c r="Z93" s="201"/>
      <c r="AA93" s="202"/>
      <c r="AB93" s="379"/>
      <c r="AC93" s="379"/>
      <c r="AD93" s="379"/>
      <c r="AE93" s="379"/>
      <c r="AF93" s="379"/>
      <c r="AG93" s="379"/>
      <c r="AH93" s="379"/>
      <c r="AI93" s="379"/>
      <c r="AJ93" s="379"/>
      <c r="AK93" s="379"/>
      <c r="AL93" s="379"/>
      <c r="AM93" s="379"/>
      <c r="AN93" s="379"/>
      <c r="AO93" s="381">
        <v>0</v>
      </c>
      <c r="AP93" s="379"/>
      <c r="AQ93" s="418"/>
      <c r="AR93" s="419"/>
      <c r="AS93" s="529"/>
      <c r="AT93" s="529"/>
      <c r="AU93" s="529"/>
      <c r="AV93" s="529"/>
      <c r="AW93" s="529"/>
      <c r="AX93" s="529"/>
      <c r="AY93" s="529"/>
      <c r="AZ93" s="529"/>
      <c r="BA93" s="529"/>
      <c r="BB93" s="679"/>
      <c r="BC93" s="529"/>
      <c r="BD93" s="530"/>
      <c r="BE93" s="413"/>
      <c r="BF93" s="381">
        <v>0</v>
      </c>
      <c r="BG93" s="529"/>
      <c r="BH93" s="529"/>
      <c r="BI93" s="529"/>
      <c r="BJ93" s="529"/>
      <c r="BK93" s="529"/>
      <c r="BL93" s="529"/>
      <c r="BM93" s="529"/>
      <c r="BN93" s="529"/>
      <c r="BO93" s="529"/>
      <c r="BP93" s="529"/>
      <c r="BQ93" s="529"/>
      <c r="BR93" s="530"/>
      <c r="BS93" s="413"/>
      <c r="BT93" s="413"/>
      <c r="BU93" s="381">
        <v>0</v>
      </c>
      <c r="BV93" s="413"/>
      <c r="BW93" s="531"/>
      <c r="BX93" s="532"/>
      <c r="BY93" s="529"/>
      <c r="BZ93" s="529"/>
      <c r="CA93" s="529"/>
      <c r="CB93" s="529"/>
      <c r="CC93" s="529"/>
      <c r="CD93" s="529"/>
      <c r="CE93" s="529"/>
      <c r="CF93" s="529"/>
      <c r="CG93" s="529"/>
      <c r="CH93" s="529"/>
      <c r="CI93" s="529"/>
      <c r="CJ93" s="530"/>
      <c r="CK93" s="413"/>
      <c r="CL93" s="381">
        <v>0</v>
      </c>
      <c r="CM93" s="529"/>
      <c r="CN93" s="529"/>
      <c r="CO93" s="529"/>
      <c r="CP93" s="529"/>
      <c r="CQ93" s="529"/>
      <c r="CR93" s="529"/>
      <c r="CS93" s="529"/>
      <c r="CT93" s="529"/>
      <c r="CU93" s="529"/>
      <c r="CV93" s="529"/>
      <c r="CW93" s="529"/>
      <c r="CX93" s="530"/>
      <c r="CY93" s="413"/>
      <c r="CZ93" s="413"/>
      <c r="DA93" s="381">
        <v>0</v>
      </c>
      <c r="DB93" s="413"/>
      <c r="DC93" s="413"/>
      <c r="DD93" s="531"/>
      <c r="DE93" s="532"/>
      <c r="DF93" s="628"/>
      <c r="DH93" s="629"/>
      <c r="DI93" s="630"/>
      <c r="DJ93" s="530"/>
      <c r="DK93" s="530"/>
      <c r="DL93" s="530"/>
      <c r="DM93" s="530"/>
      <c r="DN93" s="530"/>
      <c r="DO93" s="530"/>
      <c r="DP93" s="530"/>
      <c r="DQ93" s="530"/>
      <c r="DR93" s="530"/>
      <c r="DS93" s="530"/>
      <c r="DT93" s="530"/>
      <c r="DU93" s="413"/>
      <c r="DV93" s="381">
        <v>0</v>
      </c>
      <c r="DW93" s="529"/>
      <c r="DX93" s="529"/>
      <c r="DY93" s="529"/>
      <c r="DZ93" s="529"/>
      <c r="EA93" s="529"/>
      <c r="EB93" s="529"/>
      <c r="EC93" s="529"/>
      <c r="ED93" s="529"/>
      <c r="EE93" s="529"/>
      <c r="EF93" s="529"/>
      <c r="EG93" s="529"/>
      <c r="EH93" s="533"/>
      <c r="EI93" s="379"/>
      <c r="EJ93" s="379"/>
      <c r="EK93" s="379"/>
      <c r="EL93" s="379"/>
      <c r="EM93" s="379"/>
      <c r="EN93" s="379"/>
      <c r="EO93" s="379"/>
      <c r="EP93" s="379"/>
      <c r="EQ93" s="379"/>
      <c r="ER93" s="379"/>
      <c r="ES93" s="379"/>
      <c r="ET93" s="379"/>
      <c r="EU93" s="379"/>
      <c r="EV93" s="379"/>
      <c r="EW93" s="379"/>
      <c r="EX93" s="379"/>
      <c r="EY93" s="379"/>
      <c r="EZ93" s="379"/>
      <c r="FA93" s="379"/>
      <c r="FB93" s="379"/>
      <c r="JD93" s="629"/>
      <c r="JF93" s="629"/>
      <c r="JH93" s="629"/>
      <c r="JJ93" s="629"/>
      <c r="JL93" s="629"/>
      <c r="JN93" s="629"/>
      <c r="JO93" s="629"/>
      <c r="JQ93" s="629"/>
      <c r="JR93" s="629"/>
    </row>
    <row r="94" spans="1:278" s="101" customFormat="1" ht="15" customHeight="1">
      <c r="A94" s="87" t="s">
        <v>107</v>
      </c>
      <c r="B94" s="88"/>
      <c r="C94" s="89" t="s">
        <v>108</v>
      </c>
      <c r="D94" s="99" t="e">
        <v>#VALUE!</v>
      </c>
      <c r="E94" s="89">
        <v>0</v>
      </c>
      <c r="F94" s="99" t="e">
        <v>#DIV/0!</v>
      </c>
      <c r="G94" s="89" t="s">
        <v>108</v>
      </c>
      <c r="H94" s="90" t="e">
        <v>#VALUE!</v>
      </c>
      <c r="I94" s="92"/>
      <c r="J94" s="93" t="e">
        <v>#VALUE!</v>
      </c>
      <c r="K94" s="94" t="e">
        <v>#VALUE!</v>
      </c>
      <c r="L94" s="95"/>
      <c r="M94" s="96"/>
      <c r="N94" s="97" t="s">
        <v>108</v>
      </c>
      <c r="O94" s="98"/>
      <c r="P94" s="89" t="s">
        <v>107</v>
      </c>
      <c r="Q94" s="99" t="e">
        <v>#VALUE!</v>
      </c>
      <c r="R94" s="89" t="s">
        <v>107</v>
      </c>
      <c r="S94" s="99" t="e">
        <v>#VALUE!</v>
      </c>
      <c r="T94" s="89" t="s">
        <v>107</v>
      </c>
      <c r="U94" s="90" t="e">
        <v>#VALUE!</v>
      </c>
      <c r="V94" s="92"/>
      <c r="W94" s="160">
        <v>184408.01000000004</v>
      </c>
      <c r="X94" s="161">
        <v>204183</v>
      </c>
      <c r="Y94" s="92"/>
      <c r="Z94" s="93" t="e">
        <v>#VALUE!</v>
      </c>
      <c r="AA94" s="94" t="e">
        <v>#VALUE!</v>
      </c>
      <c r="AO94" s="427" t="s">
        <v>107</v>
      </c>
      <c r="AQ94" s="96"/>
      <c r="AR94" s="428" t="s">
        <v>108</v>
      </c>
      <c r="AS94" s="522">
        <v>8506.0300000000007</v>
      </c>
      <c r="AT94" s="522">
        <v>6161.9600000000009</v>
      </c>
      <c r="AU94" s="522">
        <v>9954.33</v>
      </c>
      <c r="AV94" s="522">
        <v>12777.52</v>
      </c>
      <c r="AW94" s="522">
        <v>10600.019999999999</v>
      </c>
      <c r="AX94" s="522">
        <v>13389</v>
      </c>
      <c r="AY94" s="522">
        <v>8163.08</v>
      </c>
      <c r="AZ94" s="522">
        <v>13963.07</v>
      </c>
      <c r="BA94" s="522">
        <v>14900.049999999997</v>
      </c>
      <c r="BB94" s="680">
        <v>0</v>
      </c>
      <c r="BC94" s="522">
        <v>0</v>
      </c>
      <c r="BD94" s="512">
        <v>0</v>
      </c>
      <c r="BE94" s="432"/>
      <c r="BF94" s="381" t="s">
        <v>107</v>
      </c>
      <c r="BG94" s="522">
        <v>8506.0300000000007</v>
      </c>
      <c r="BH94" s="522">
        <v>14667.990000000005</v>
      </c>
      <c r="BI94" s="522">
        <v>24622.319999999992</v>
      </c>
      <c r="BJ94" s="522">
        <v>37399.839999999997</v>
      </c>
      <c r="BK94" s="522">
        <v>47999.86</v>
      </c>
      <c r="BL94" s="522">
        <v>61388.860000000008</v>
      </c>
      <c r="BM94" s="522">
        <v>69551.94</v>
      </c>
      <c r="BN94" s="522">
        <v>83515.009999999995</v>
      </c>
      <c r="BO94" s="522">
        <v>98415.06</v>
      </c>
      <c r="BP94" s="522">
        <v>98415.06</v>
      </c>
      <c r="BQ94" s="522">
        <v>98415.06</v>
      </c>
      <c r="BR94" s="522">
        <v>98415.06</v>
      </c>
      <c r="BS94" s="432"/>
      <c r="BT94" s="432"/>
      <c r="BU94" s="427" t="s">
        <v>107</v>
      </c>
      <c r="BV94" s="432"/>
      <c r="BW94" s="514"/>
      <c r="BX94" s="523" t="s">
        <v>108</v>
      </c>
      <c r="BY94" s="522">
        <v>8506.0300000000007</v>
      </c>
      <c r="BZ94" s="522">
        <v>6161.9600000000009</v>
      </c>
      <c r="CA94" s="522">
        <v>9954.33</v>
      </c>
      <c r="CB94" s="522">
        <v>12777.52</v>
      </c>
      <c r="CC94" s="522">
        <v>10600.019999999999</v>
      </c>
      <c r="CD94" s="522">
        <v>13389</v>
      </c>
      <c r="CE94" s="522">
        <v>8163.08</v>
      </c>
      <c r="CF94" s="522">
        <v>13963.07</v>
      </c>
      <c r="CG94" s="522">
        <v>14900.049999999997</v>
      </c>
      <c r="CH94" s="522">
        <v>0</v>
      </c>
      <c r="CI94" s="522">
        <v>0</v>
      </c>
      <c r="CJ94" s="512">
        <v>0</v>
      </c>
      <c r="CK94" s="432"/>
      <c r="CL94" s="427" t="s">
        <v>107</v>
      </c>
      <c r="CM94" s="522">
        <v>8506.0300000000007</v>
      </c>
      <c r="CN94" s="522">
        <v>14667.990000000005</v>
      </c>
      <c r="CO94" s="522">
        <v>24622.319999999992</v>
      </c>
      <c r="CP94" s="522">
        <v>37399.839999999997</v>
      </c>
      <c r="CQ94" s="522">
        <v>47999.86</v>
      </c>
      <c r="CR94" s="522">
        <v>61388.860000000008</v>
      </c>
      <c r="CS94" s="522">
        <v>69551.94</v>
      </c>
      <c r="CT94" s="522">
        <v>83515.009999999995</v>
      </c>
      <c r="CU94" s="522">
        <v>98415.06</v>
      </c>
      <c r="CV94" s="522">
        <v>98415.06</v>
      </c>
      <c r="CW94" s="522">
        <v>98415.06</v>
      </c>
      <c r="CX94" s="512">
        <v>98415.06</v>
      </c>
      <c r="CY94" s="432"/>
      <c r="CZ94" s="432"/>
      <c r="DA94" s="427" t="s">
        <v>107</v>
      </c>
      <c r="DB94" s="432"/>
      <c r="DC94" s="432"/>
      <c r="DD94" s="514"/>
      <c r="DE94" s="432"/>
      <c r="DF94" s="523" t="s">
        <v>108</v>
      </c>
      <c r="DH94" s="599">
        <v>236547.42190764452</v>
      </c>
      <c r="DI94" s="624">
        <v>-234540</v>
      </c>
      <c r="DJ94" s="522">
        <v>-234540</v>
      </c>
      <c r="DK94" s="522">
        <v>-234540</v>
      </c>
      <c r="DL94" s="522">
        <v>-234540</v>
      </c>
      <c r="DM94" s="522">
        <v>-234540</v>
      </c>
      <c r="DN94" s="522">
        <v>-234540</v>
      </c>
      <c r="DO94" s="522">
        <v>-234540</v>
      </c>
      <c r="DP94" s="522">
        <v>-234540</v>
      </c>
      <c r="DQ94" s="522">
        <v>-234540</v>
      </c>
      <c r="DR94" s="522">
        <v>-234540</v>
      </c>
      <c r="DS94" s="522">
        <v>-234540</v>
      </c>
      <c r="DT94" s="512">
        <v>-234540</v>
      </c>
      <c r="DU94" s="432"/>
      <c r="DV94" s="427" t="s">
        <v>107</v>
      </c>
      <c r="DW94" s="522">
        <v>-234540</v>
      </c>
      <c r="DX94" s="522">
        <v>-469080</v>
      </c>
      <c r="DY94" s="522">
        <v>-703620</v>
      </c>
      <c r="DZ94" s="522">
        <v>-938160</v>
      </c>
      <c r="EA94" s="522">
        <v>-1172700</v>
      </c>
      <c r="EB94" s="522">
        <v>-1407240</v>
      </c>
      <c r="EC94" s="522">
        <v>-1641780</v>
      </c>
      <c r="ED94" s="522">
        <v>-1876320</v>
      </c>
      <c r="EE94" s="522">
        <v>-2110860</v>
      </c>
      <c r="EF94" s="522">
        <v>-2345400</v>
      </c>
      <c r="EG94" s="522">
        <v>-2579940</v>
      </c>
      <c r="EH94" s="516">
        <v>-2814480</v>
      </c>
      <c r="JD94" s="599">
        <v>202672.28775703144</v>
      </c>
      <c r="JF94" s="599">
        <v>145677.997</v>
      </c>
      <c r="JH94" s="599">
        <v>146328.72999999998</v>
      </c>
      <c r="JJ94" s="599">
        <v>184408.01000000004</v>
      </c>
      <c r="JL94" s="599">
        <v>207485</v>
      </c>
      <c r="JN94" s="599">
        <f t="shared" ref="JN94" si="33">+DH94-JD94</f>
        <v>33875.13415061307</v>
      </c>
      <c r="JO94" s="612">
        <f t="shared" ref="JO94" si="34">+JN94/JD94</f>
        <v>0.16714240770412292</v>
      </c>
      <c r="JQ94" s="599">
        <f t="shared" ref="JQ94" si="35">+DH94-JF94</f>
        <v>90869.424907644512</v>
      </c>
      <c r="JR94" s="612">
        <v>0</v>
      </c>
    </row>
    <row r="95" spans="1:278" s="7" customFormat="1" ht="5.0999999999999996" customHeight="1">
      <c r="A95" s="1"/>
      <c r="B95" s="6"/>
      <c r="C95" s="102"/>
      <c r="D95" s="104"/>
      <c r="E95" s="102"/>
      <c r="F95" s="104"/>
      <c r="G95" s="102"/>
      <c r="H95" s="103"/>
      <c r="I95" s="105"/>
      <c r="J95" s="205"/>
      <c r="K95" s="206"/>
      <c r="L95" s="207"/>
      <c r="M95" s="108"/>
      <c r="N95" s="109"/>
      <c r="O95" s="8"/>
      <c r="P95" s="102"/>
      <c r="Q95" s="104"/>
      <c r="R95" s="102"/>
      <c r="S95" s="104"/>
      <c r="T95" s="102"/>
      <c r="U95" s="103"/>
      <c r="V95" s="105"/>
      <c r="W95" s="208"/>
      <c r="X95" s="209"/>
      <c r="Y95" s="105"/>
      <c r="Z95" s="205"/>
      <c r="AA95" s="206"/>
      <c r="AO95" s="381">
        <v>0</v>
      </c>
      <c r="AQ95" s="108"/>
      <c r="AR95" s="681"/>
      <c r="AS95" s="108"/>
      <c r="AT95" s="108"/>
      <c r="AU95" s="108"/>
      <c r="AV95" s="108"/>
      <c r="AW95" s="108"/>
      <c r="AX95" s="108"/>
      <c r="AY95" s="108"/>
      <c r="AZ95" s="108"/>
      <c r="BA95" s="108"/>
      <c r="BB95" s="682"/>
      <c r="BC95" s="108"/>
      <c r="BD95" s="487"/>
      <c r="BF95" s="381">
        <v>0</v>
      </c>
      <c r="BG95" s="108"/>
      <c r="BH95" s="108"/>
      <c r="BI95" s="108"/>
      <c r="BJ95" s="108"/>
      <c r="BK95" s="108"/>
      <c r="BL95" s="108"/>
      <c r="BM95" s="108"/>
      <c r="BN95" s="108"/>
      <c r="BO95" s="108"/>
      <c r="BP95" s="108"/>
      <c r="BQ95" s="108"/>
      <c r="BR95" s="108"/>
      <c r="BU95" s="381">
        <v>0</v>
      </c>
      <c r="BW95" s="108"/>
      <c r="BX95" s="19"/>
      <c r="BY95" s="108"/>
      <c r="BZ95" s="108"/>
      <c r="CA95" s="108"/>
      <c r="CB95" s="108"/>
      <c r="CC95" s="108"/>
      <c r="CD95" s="108"/>
      <c r="CE95" s="108"/>
      <c r="CF95" s="108"/>
      <c r="CG95" s="108"/>
      <c r="CH95" s="108"/>
      <c r="CI95" s="108"/>
      <c r="CJ95" s="487"/>
      <c r="CL95" s="381">
        <v>0</v>
      </c>
      <c r="CM95" s="108"/>
      <c r="CN95" s="108"/>
      <c r="CO95" s="108"/>
      <c r="CP95" s="108"/>
      <c r="CQ95" s="108"/>
      <c r="CR95" s="108"/>
      <c r="CS95" s="108"/>
      <c r="CT95" s="108"/>
      <c r="CU95" s="108"/>
      <c r="CV95" s="108"/>
      <c r="CW95" s="108"/>
      <c r="CX95" s="487"/>
      <c r="DA95" s="381">
        <v>0</v>
      </c>
      <c r="DD95" s="108"/>
      <c r="DE95" s="19"/>
      <c r="DF95" s="109"/>
      <c r="DH95" s="487"/>
      <c r="DI95" s="19"/>
      <c r="DJ95" s="108"/>
      <c r="DK95" s="108"/>
      <c r="DL95" s="108"/>
      <c r="DM95" s="108"/>
      <c r="DN95" s="108"/>
      <c r="DO95" s="108"/>
      <c r="DP95" s="108"/>
      <c r="DQ95" s="108"/>
      <c r="DR95" s="108"/>
      <c r="DS95" s="108"/>
      <c r="DT95" s="487"/>
      <c r="DV95" s="381">
        <v>0</v>
      </c>
      <c r="DW95" s="108"/>
      <c r="DX95" s="108"/>
      <c r="DY95" s="108"/>
      <c r="DZ95" s="108"/>
      <c r="EA95" s="108"/>
      <c r="EB95" s="108"/>
      <c r="EC95" s="108"/>
      <c r="ED95" s="108"/>
      <c r="EE95" s="108"/>
      <c r="EF95" s="108"/>
      <c r="EG95" s="108"/>
      <c r="EH95" s="489"/>
      <c r="JD95" s="487"/>
      <c r="JF95" s="487"/>
      <c r="JH95" s="487"/>
      <c r="JJ95" s="487"/>
      <c r="JL95" s="487"/>
      <c r="JN95" s="487"/>
      <c r="JO95" s="487"/>
      <c r="JQ95" s="487"/>
      <c r="JR95" s="487"/>
    </row>
    <row r="96" spans="1:278" s="7" customFormat="1" ht="5.0999999999999996" customHeight="1">
      <c r="A96" s="69"/>
      <c r="B96" s="70"/>
      <c r="C96" s="79"/>
      <c r="D96" s="81"/>
      <c r="E96" s="79"/>
      <c r="F96" s="81"/>
      <c r="G96" s="79"/>
      <c r="H96" s="80"/>
      <c r="I96" s="60"/>
      <c r="J96" s="210"/>
      <c r="K96" s="211"/>
      <c r="L96" s="212"/>
      <c r="M96" s="49"/>
      <c r="N96" s="84"/>
      <c r="O96" s="51"/>
      <c r="P96" s="79"/>
      <c r="Q96" s="81"/>
      <c r="R96" s="79"/>
      <c r="S96" s="81"/>
      <c r="T96" s="79"/>
      <c r="U96" s="80"/>
      <c r="V96" s="60"/>
      <c r="W96" s="213"/>
      <c r="X96" s="214">
        <v>341006</v>
      </c>
      <c r="Y96" s="60"/>
      <c r="Z96" s="210"/>
      <c r="AA96" s="211"/>
      <c r="AB96" s="379"/>
      <c r="AC96" s="379"/>
      <c r="AD96" s="379"/>
      <c r="AE96" s="379"/>
      <c r="AF96" s="379"/>
      <c r="AG96" s="379"/>
      <c r="AH96" s="379"/>
      <c r="AI96" s="379"/>
      <c r="AJ96" s="379"/>
      <c r="AK96" s="379"/>
      <c r="AL96" s="379"/>
      <c r="AM96" s="379"/>
      <c r="AN96" s="379"/>
      <c r="AO96" s="381">
        <v>0</v>
      </c>
      <c r="AP96" s="379"/>
      <c r="AQ96" s="418"/>
      <c r="AR96" s="419"/>
      <c r="AS96" s="529"/>
      <c r="AT96" s="529"/>
      <c r="AU96" s="529"/>
      <c r="AV96" s="529"/>
      <c r="AW96" s="529"/>
      <c r="AX96" s="529"/>
      <c r="AY96" s="529"/>
      <c r="AZ96" s="529"/>
      <c r="BA96" s="529"/>
      <c r="BB96" s="679"/>
      <c r="BC96" s="529"/>
      <c r="BD96" s="530"/>
      <c r="BE96" s="413"/>
      <c r="BF96" s="381">
        <v>0</v>
      </c>
      <c r="BG96" s="529"/>
      <c r="BH96" s="529"/>
      <c r="BI96" s="529"/>
      <c r="BJ96" s="529"/>
      <c r="BK96" s="529"/>
      <c r="BL96" s="529"/>
      <c r="BM96" s="529"/>
      <c r="BN96" s="529"/>
      <c r="BO96" s="529"/>
      <c r="BP96" s="529"/>
      <c r="BQ96" s="529"/>
      <c r="BR96" s="529"/>
      <c r="BS96" s="413"/>
      <c r="BT96" s="413"/>
      <c r="BU96" s="381">
        <v>0</v>
      </c>
      <c r="BV96" s="413"/>
      <c r="BW96" s="531"/>
      <c r="BX96" s="532"/>
      <c r="BY96" s="529"/>
      <c r="BZ96" s="529"/>
      <c r="CA96" s="529"/>
      <c r="CB96" s="529"/>
      <c r="CC96" s="529"/>
      <c r="CD96" s="529"/>
      <c r="CE96" s="529"/>
      <c r="CF96" s="529"/>
      <c r="CG96" s="529"/>
      <c r="CH96" s="529"/>
      <c r="CI96" s="529"/>
      <c r="CJ96" s="530"/>
      <c r="CK96" s="413"/>
      <c r="CL96" s="381">
        <v>0</v>
      </c>
      <c r="CM96" s="529"/>
      <c r="CN96" s="529"/>
      <c r="CO96" s="529"/>
      <c r="CP96" s="529"/>
      <c r="CQ96" s="529"/>
      <c r="CR96" s="529"/>
      <c r="CS96" s="529"/>
      <c r="CT96" s="529"/>
      <c r="CU96" s="529"/>
      <c r="CV96" s="529"/>
      <c r="CW96" s="529"/>
      <c r="CX96" s="530"/>
      <c r="CY96" s="413"/>
      <c r="CZ96" s="413"/>
      <c r="DA96" s="381">
        <v>0</v>
      </c>
      <c r="DB96" s="413"/>
      <c r="DC96" s="413"/>
      <c r="DD96" s="631"/>
      <c r="DE96" s="632"/>
      <c r="DF96" s="633"/>
      <c r="DH96" s="634"/>
      <c r="DI96" s="529"/>
      <c r="DJ96" s="529"/>
      <c r="DK96" s="529"/>
      <c r="DL96" s="529"/>
      <c r="DM96" s="529"/>
      <c r="DN96" s="529"/>
      <c r="DO96" s="529"/>
      <c r="DP96" s="529"/>
      <c r="DQ96" s="529"/>
      <c r="DR96" s="529"/>
      <c r="DS96" s="529"/>
      <c r="DT96" s="530"/>
      <c r="DU96" s="413"/>
      <c r="DV96" s="381">
        <v>0</v>
      </c>
      <c r="DW96" s="529"/>
      <c r="DX96" s="529"/>
      <c r="DY96" s="529"/>
      <c r="DZ96" s="529"/>
      <c r="EA96" s="529"/>
      <c r="EB96" s="529"/>
      <c r="EC96" s="529"/>
      <c r="ED96" s="529"/>
      <c r="EE96" s="529"/>
      <c r="EF96" s="529"/>
      <c r="EG96" s="529"/>
      <c r="EH96" s="533"/>
      <c r="EI96" s="379"/>
      <c r="EJ96" s="379"/>
      <c r="EK96" s="379"/>
      <c r="EL96" s="379"/>
      <c r="EM96" s="379"/>
      <c r="EN96" s="379"/>
      <c r="EO96" s="379"/>
      <c r="EP96" s="379"/>
      <c r="EQ96" s="379"/>
      <c r="ER96" s="379"/>
      <c r="ES96" s="379"/>
      <c r="ET96" s="379"/>
      <c r="EU96" s="379"/>
      <c r="EV96" s="379"/>
      <c r="EW96" s="379"/>
      <c r="EX96" s="379"/>
      <c r="EY96" s="379"/>
      <c r="EZ96" s="379"/>
      <c r="FA96" s="379"/>
      <c r="FB96" s="379"/>
      <c r="JD96" s="634"/>
      <c r="JF96" s="634"/>
      <c r="JH96" s="634"/>
      <c r="JJ96" s="634"/>
      <c r="JL96" s="634"/>
      <c r="JN96" s="634"/>
      <c r="JO96" s="634"/>
      <c r="JQ96" s="634"/>
      <c r="JR96" s="634"/>
    </row>
    <row r="97" spans="1:278" s="101" customFormat="1" ht="15" customHeight="1">
      <c r="A97" s="87" t="s">
        <v>109</v>
      </c>
      <c r="B97" s="88"/>
      <c r="C97" s="89" t="s">
        <v>110</v>
      </c>
      <c r="D97" s="99" t="e">
        <v>#VALUE!</v>
      </c>
      <c r="E97" s="89">
        <v>0</v>
      </c>
      <c r="F97" s="99" t="e">
        <v>#DIV/0!</v>
      </c>
      <c r="G97" s="89" t="s">
        <v>110</v>
      </c>
      <c r="H97" s="90" t="e">
        <v>#VALUE!</v>
      </c>
      <c r="I97" s="92"/>
      <c r="J97" s="93" t="e">
        <v>#VALUE!</v>
      </c>
      <c r="K97" s="94" t="e">
        <v>#VALUE!</v>
      </c>
      <c r="L97" s="95"/>
      <c r="M97" s="96"/>
      <c r="N97" s="97" t="s">
        <v>110</v>
      </c>
      <c r="O97" s="98"/>
      <c r="P97" s="89" t="s">
        <v>109</v>
      </c>
      <c r="Q97" s="99" t="e">
        <v>#VALUE!</v>
      </c>
      <c r="R97" s="89" t="s">
        <v>109</v>
      </c>
      <c r="S97" s="99" t="e">
        <v>#VALUE!</v>
      </c>
      <c r="T97" s="89" t="s">
        <v>109</v>
      </c>
      <c r="U97" s="90" t="e">
        <v>#VALUE!</v>
      </c>
      <c r="V97" s="92"/>
      <c r="W97" s="160">
        <v>593099.56000000006</v>
      </c>
      <c r="X97" s="161">
        <v>602821</v>
      </c>
      <c r="Y97" s="92"/>
      <c r="Z97" s="93" t="e">
        <v>#VALUE!</v>
      </c>
      <c r="AA97" s="94" t="e">
        <v>#VALUE!</v>
      </c>
      <c r="AO97" s="427" t="s">
        <v>109</v>
      </c>
      <c r="AQ97" s="96"/>
      <c r="AR97" s="428" t="s">
        <v>110</v>
      </c>
      <c r="AS97" s="522">
        <v>35860.639999999999</v>
      </c>
      <c r="AT97" s="522">
        <v>32211</v>
      </c>
      <c r="AU97" s="522">
        <v>43992.87</v>
      </c>
      <c r="AV97" s="522">
        <v>42145.229999999996</v>
      </c>
      <c r="AW97" s="683">
        <v>44738.499999999993</v>
      </c>
      <c r="AX97" s="522">
        <v>48357.86</v>
      </c>
      <c r="AY97" s="522">
        <v>45274.68</v>
      </c>
      <c r="AZ97" s="522">
        <v>52697.77</v>
      </c>
      <c r="BA97" s="522">
        <v>48071.06</v>
      </c>
      <c r="BB97" s="680">
        <v>0</v>
      </c>
      <c r="BC97" s="522">
        <v>0</v>
      </c>
      <c r="BD97" s="512">
        <v>0</v>
      </c>
      <c r="BE97" s="432"/>
      <c r="BF97" s="381" t="s">
        <v>109</v>
      </c>
      <c r="BG97" s="522">
        <v>35860.639999999999</v>
      </c>
      <c r="BH97" s="522">
        <v>68071.64</v>
      </c>
      <c r="BI97" s="522">
        <v>112064.51</v>
      </c>
      <c r="BJ97" s="522">
        <v>154209.74</v>
      </c>
      <c r="BK97" s="522">
        <v>198948.24</v>
      </c>
      <c r="BL97" s="522">
        <v>247306.1</v>
      </c>
      <c r="BM97" s="522">
        <v>292580.78000000003</v>
      </c>
      <c r="BN97" s="522">
        <v>345278.55</v>
      </c>
      <c r="BO97" s="522">
        <v>393349.61</v>
      </c>
      <c r="BP97" s="522">
        <v>393349.61</v>
      </c>
      <c r="BQ97" s="522">
        <v>393349.61</v>
      </c>
      <c r="BR97" s="522">
        <v>393349.61</v>
      </c>
      <c r="BS97" s="432"/>
      <c r="BT97" s="432"/>
      <c r="BU97" s="427" t="s">
        <v>109</v>
      </c>
      <c r="BV97" s="432"/>
      <c r="BW97" s="514"/>
      <c r="BX97" s="523" t="s">
        <v>110</v>
      </c>
      <c r="BY97" s="522">
        <v>35860.639999999999</v>
      </c>
      <c r="BZ97" s="522">
        <v>32211</v>
      </c>
      <c r="CA97" s="522">
        <v>43992.87</v>
      </c>
      <c r="CB97" s="522">
        <v>42145.229999999996</v>
      </c>
      <c r="CC97" s="522">
        <v>44738.499999999993</v>
      </c>
      <c r="CD97" s="522">
        <v>48357.86</v>
      </c>
      <c r="CE97" s="522">
        <v>45274.68</v>
      </c>
      <c r="CF97" s="522">
        <v>52697.77</v>
      </c>
      <c r="CG97" s="522">
        <v>48071.06</v>
      </c>
      <c r="CH97" s="522">
        <v>3885</v>
      </c>
      <c r="CI97" s="522">
        <v>3885</v>
      </c>
      <c r="CJ97" s="512">
        <v>3885</v>
      </c>
      <c r="CK97" s="432"/>
      <c r="CL97" s="427" t="s">
        <v>109</v>
      </c>
      <c r="CM97" s="522">
        <v>35860.639999999999</v>
      </c>
      <c r="CN97" s="522">
        <v>68071.64</v>
      </c>
      <c r="CO97" s="522">
        <v>112064.51</v>
      </c>
      <c r="CP97" s="522">
        <v>154209.74</v>
      </c>
      <c r="CQ97" s="522">
        <v>198948.24</v>
      </c>
      <c r="CR97" s="522">
        <v>247306.1</v>
      </c>
      <c r="CS97" s="522">
        <v>292580.78000000003</v>
      </c>
      <c r="CT97" s="522">
        <v>345278.55</v>
      </c>
      <c r="CU97" s="522">
        <v>393349.61</v>
      </c>
      <c r="CV97" s="522">
        <v>397234.61</v>
      </c>
      <c r="CW97" s="522">
        <v>401119.61</v>
      </c>
      <c r="CX97" s="512">
        <v>405004.61</v>
      </c>
      <c r="CY97" s="432"/>
      <c r="CZ97" s="432"/>
      <c r="DA97" s="427" t="s">
        <v>109</v>
      </c>
      <c r="DB97" s="432"/>
      <c r="DC97" s="432"/>
      <c r="DD97" s="534"/>
      <c r="DE97" s="635"/>
      <c r="DF97" s="636" t="s">
        <v>110</v>
      </c>
      <c r="DH97" s="599">
        <v>755030.04624650604</v>
      </c>
      <c r="DI97" s="535">
        <v>-410445</v>
      </c>
      <c r="DJ97" s="535">
        <v>-410445</v>
      </c>
      <c r="DK97" s="535">
        <v>-410445</v>
      </c>
      <c r="DL97" s="535">
        <v>-410445</v>
      </c>
      <c r="DM97" s="535">
        <v>-410445</v>
      </c>
      <c r="DN97" s="535">
        <v>-410445</v>
      </c>
      <c r="DO97" s="535">
        <v>-410445</v>
      </c>
      <c r="DP97" s="535">
        <v>-410445</v>
      </c>
      <c r="DQ97" s="535">
        <v>-410445</v>
      </c>
      <c r="DR97" s="535">
        <v>-410445</v>
      </c>
      <c r="DS97" s="535">
        <v>-410445</v>
      </c>
      <c r="DT97" s="536">
        <v>-410445</v>
      </c>
      <c r="DU97" s="432"/>
      <c r="DV97" s="427" t="s">
        <v>109</v>
      </c>
      <c r="DW97" s="522">
        <v>-410445</v>
      </c>
      <c r="DX97" s="522">
        <v>-820890</v>
      </c>
      <c r="DY97" s="522">
        <v>-1231335</v>
      </c>
      <c r="DZ97" s="522">
        <v>-1641780</v>
      </c>
      <c r="EA97" s="522">
        <v>-2052225</v>
      </c>
      <c r="EB97" s="522">
        <v>-2462670</v>
      </c>
      <c r="EC97" s="522">
        <v>-2873115</v>
      </c>
      <c r="ED97" s="522">
        <v>-3283560</v>
      </c>
      <c r="EE97" s="522">
        <v>-3694005</v>
      </c>
      <c r="EF97" s="522">
        <v>-4104450</v>
      </c>
      <c r="EG97" s="522">
        <v>-4514895</v>
      </c>
      <c r="EH97" s="516">
        <v>-4925340</v>
      </c>
      <c r="JD97" s="599">
        <v>658109.18510484975</v>
      </c>
      <c r="JF97" s="599">
        <v>561307.04700000002</v>
      </c>
      <c r="JH97" s="599">
        <v>438813.87</v>
      </c>
      <c r="JJ97" s="599">
        <v>593099.56000000006</v>
      </c>
      <c r="JL97" s="599">
        <v>606123</v>
      </c>
      <c r="JN97" s="599">
        <f t="shared" ref="JN97" si="36">+DH97-JD97</f>
        <v>96920.861141656293</v>
      </c>
      <c r="JO97" s="612">
        <f t="shared" ref="JO97" si="37">+JN97/JD97</f>
        <v>0.1472717040504683</v>
      </c>
      <c r="JQ97" s="599">
        <f t="shared" ref="JQ97" si="38">+DH97-JF97</f>
        <v>193722.99924650602</v>
      </c>
      <c r="JR97" s="612">
        <v>0</v>
      </c>
    </row>
    <row r="98" spans="1:278" s="7" customFormat="1" ht="5.0999999999999996" customHeight="1">
      <c r="A98" s="1"/>
      <c r="B98" s="6"/>
      <c r="C98" s="102"/>
      <c r="D98" s="104"/>
      <c r="E98" s="102"/>
      <c r="F98" s="104"/>
      <c r="G98" s="102"/>
      <c r="H98" s="103"/>
      <c r="I98" s="105"/>
      <c r="J98" s="215"/>
      <c r="K98" s="103"/>
      <c r="L98" s="105"/>
      <c r="M98" s="108"/>
      <c r="N98" s="109"/>
      <c r="O98" s="8"/>
      <c r="P98" s="102"/>
      <c r="Q98" s="104"/>
      <c r="R98" s="102"/>
      <c r="S98" s="104"/>
      <c r="T98" s="102"/>
      <c r="U98" s="103"/>
      <c r="V98" s="105"/>
      <c r="W98" s="164"/>
      <c r="X98" s="163"/>
      <c r="Y98" s="105"/>
      <c r="Z98" s="215"/>
      <c r="AA98" s="103"/>
      <c r="AO98" s="381">
        <v>0</v>
      </c>
      <c r="AQ98" s="108"/>
      <c r="AR98" s="19"/>
      <c r="AS98" s="108"/>
      <c r="AT98" s="108"/>
      <c r="AU98" s="108"/>
      <c r="AV98" s="108"/>
      <c r="AW98" s="108"/>
      <c r="AX98" s="108"/>
      <c r="AY98" s="108"/>
      <c r="AZ98" s="108"/>
      <c r="BA98" s="108"/>
      <c r="BB98" s="682"/>
      <c r="BC98" s="108"/>
      <c r="BD98" s="487"/>
      <c r="BF98" s="381">
        <v>0</v>
      </c>
      <c r="BG98" s="487"/>
      <c r="BH98" s="108"/>
      <c r="BI98" s="108"/>
      <c r="BJ98" s="108"/>
      <c r="BK98" s="108"/>
      <c r="BL98" s="108"/>
      <c r="BM98" s="108"/>
      <c r="BN98" s="108"/>
      <c r="BO98" s="108"/>
      <c r="BP98" s="108"/>
      <c r="BQ98" s="108"/>
      <c r="BR98" s="487"/>
      <c r="BU98" s="381">
        <v>0</v>
      </c>
      <c r="BW98" s="108"/>
      <c r="BX98" s="19"/>
      <c r="BY98" s="108"/>
      <c r="BZ98" s="108"/>
      <c r="CA98" s="108"/>
      <c r="CB98" s="108"/>
      <c r="CC98" s="108"/>
      <c r="CD98" s="108"/>
      <c r="CE98" s="108"/>
      <c r="CF98" s="108"/>
      <c r="CG98" s="108"/>
      <c r="CH98" s="108"/>
      <c r="CI98" s="108"/>
      <c r="CJ98" s="487"/>
      <c r="CL98" s="381">
        <v>0</v>
      </c>
      <c r="CM98" s="108"/>
      <c r="CN98" s="108"/>
      <c r="CO98" s="108"/>
      <c r="CP98" s="108"/>
      <c r="CQ98" s="108"/>
      <c r="CR98" s="108"/>
      <c r="CS98" s="108"/>
      <c r="CT98" s="108"/>
      <c r="CU98" s="108"/>
      <c r="CV98" s="108"/>
      <c r="CW98" s="108"/>
      <c r="CX98" s="487"/>
      <c r="DA98" s="381">
        <v>0</v>
      </c>
      <c r="DD98" s="108"/>
      <c r="DE98" s="19"/>
      <c r="DF98" s="109"/>
      <c r="DH98" s="487"/>
      <c r="DI98" s="487"/>
      <c r="DJ98" s="487"/>
      <c r="DK98" s="487"/>
      <c r="DL98" s="487"/>
      <c r="DM98" s="487"/>
      <c r="DN98" s="487"/>
      <c r="DO98" s="487"/>
      <c r="DP98" s="487"/>
      <c r="DQ98" s="487"/>
      <c r="DR98" s="487"/>
      <c r="DS98" s="487"/>
      <c r="DT98" s="487"/>
      <c r="DV98" s="381">
        <v>0</v>
      </c>
      <c r="DW98" s="108"/>
      <c r="DX98" s="108"/>
      <c r="DY98" s="108"/>
      <c r="DZ98" s="108"/>
      <c r="EA98" s="108"/>
      <c r="EB98" s="108"/>
      <c r="EC98" s="108"/>
      <c r="ED98" s="108"/>
      <c r="EE98" s="108"/>
      <c r="EF98" s="108"/>
      <c r="EG98" s="108"/>
      <c r="EH98" s="489"/>
      <c r="JD98" s="487"/>
      <c r="JF98" s="487"/>
      <c r="JH98" s="487"/>
      <c r="JJ98" s="487"/>
      <c r="JL98" s="487"/>
      <c r="JN98" s="487"/>
      <c r="JO98" s="487"/>
      <c r="JQ98" s="487"/>
      <c r="JR98" s="487"/>
    </row>
    <row r="99" spans="1:278" s="7" customFormat="1" ht="15" customHeight="1">
      <c r="A99" s="1"/>
      <c r="B99" s="6"/>
      <c r="I99" s="8"/>
      <c r="L99" s="8"/>
      <c r="O99" s="8"/>
      <c r="V99" s="8"/>
      <c r="W99" s="5"/>
      <c r="X99" s="5"/>
      <c r="Y99" s="8"/>
      <c r="AO99" s="381">
        <v>0</v>
      </c>
      <c r="BB99" s="491"/>
      <c r="BF99" s="381">
        <v>0</v>
      </c>
      <c r="BU99" s="381">
        <v>0</v>
      </c>
      <c r="CL99" s="381">
        <v>0</v>
      </c>
      <c r="DA99" s="381">
        <v>0</v>
      </c>
      <c r="DV99" s="381">
        <v>0</v>
      </c>
      <c r="EH99" s="388"/>
    </row>
    <row r="100" spans="1:278" s="7" customFormat="1" ht="15" customHeight="1">
      <c r="A100" s="1"/>
      <c r="B100" s="6"/>
      <c r="I100" s="8"/>
      <c r="L100" s="8"/>
      <c r="O100" s="8"/>
      <c r="V100" s="8"/>
      <c r="W100" s="5"/>
      <c r="X100" s="5"/>
      <c r="Y100" s="8"/>
      <c r="AO100" s="381">
        <v>0</v>
      </c>
      <c r="BB100" s="491"/>
      <c r="BF100" s="381">
        <v>0</v>
      </c>
      <c r="BU100" s="381">
        <v>0</v>
      </c>
      <c r="CL100" s="381">
        <v>0</v>
      </c>
      <c r="DA100" s="381">
        <v>0</v>
      </c>
      <c r="DV100" s="381">
        <v>0</v>
      </c>
      <c r="EH100" s="388"/>
    </row>
    <row r="101" spans="1:278" s="7" customFormat="1" ht="15" customHeight="1">
      <c r="A101" s="1"/>
      <c r="B101" s="6"/>
      <c r="I101" s="8"/>
      <c r="L101" s="8"/>
      <c r="O101" s="8"/>
      <c r="V101" s="8"/>
      <c r="W101" s="5"/>
      <c r="X101" s="5"/>
      <c r="Y101" s="8"/>
      <c r="AO101" s="381">
        <v>0</v>
      </c>
      <c r="AX101" s="68"/>
      <c r="BB101" s="491"/>
      <c r="BF101" s="381">
        <v>0</v>
      </c>
      <c r="BU101" s="381">
        <v>0</v>
      </c>
      <c r="CD101" s="68"/>
      <c r="CL101" s="381">
        <v>0</v>
      </c>
      <c r="DA101" s="381">
        <v>0</v>
      </c>
      <c r="DV101" s="381">
        <v>0</v>
      </c>
      <c r="EH101" s="388"/>
    </row>
    <row r="102" spans="1:278" s="7" customFormat="1" ht="15" customHeight="1">
      <c r="A102" s="1"/>
      <c r="B102" s="6"/>
      <c r="I102" s="8"/>
      <c r="L102" s="8"/>
      <c r="O102" s="8"/>
      <c r="V102" s="8"/>
      <c r="W102" s="5"/>
      <c r="X102" s="5"/>
      <c r="Y102" s="8"/>
      <c r="AO102" s="381">
        <v>0</v>
      </c>
      <c r="BB102" s="491"/>
      <c r="BF102" s="381">
        <v>0</v>
      </c>
      <c r="BU102" s="381">
        <v>0</v>
      </c>
      <c r="CL102" s="381">
        <v>0</v>
      </c>
      <c r="DA102" s="381">
        <v>0</v>
      </c>
      <c r="DV102" s="381">
        <v>0</v>
      </c>
      <c r="EH102" s="388"/>
    </row>
    <row r="103" spans="1:278" s="7" customFormat="1">
      <c r="A103" s="1"/>
      <c r="B103" s="6"/>
      <c r="I103" s="8"/>
      <c r="J103" s="809" t="s">
        <v>4</v>
      </c>
      <c r="K103" s="809"/>
      <c r="L103" s="35"/>
      <c r="M103" s="810" t="s">
        <v>111</v>
      </c>
      <c r="N103" s="811"/>
      <c r="O103" s="36"/>
      <c r="V103" s="8"/>
      <c r="W103" s="5"/>
      <c r="X103" s="5">
        <v>43435</v>
      </c>
      <c r="Y103" s="8"/>
      <c r="Z103" s="815" t="s">
        <v>4</v>
      </c>
      <c r="AA103" s="816"/>
      <c r="AO103" s="381">
        <v>0</v>
      </c>
      <c r="AQ103" s="801" t="s">
        <v>111</v>
      </c>
      <c r="AR103" s="803"/>
      <c r="BB103" s="491"/>
      <c r="BF103" s="381">
        <v>0</v>
      </c>
      <c r="BU103" s="381">
        <v>0</v>
      </c>
      <c r="BW103" s="801" t="s">
        <v>111</v>
      </c>
      <c r="BX103" s="803"/>
      <c r="CL103" s="381">
        <v>0</v>
      </c>
      <c r="DA103" s="381">
        <v>0</v>
      </c>
      <c r="DD103" s="801" t="s">
        <v>111</v>
      </c>
      <c r="DE103" s="802"/>
      <c r="DF103" s="803"/>
      <c r="DH103" s="586"/>
      <c r="DV103" s="381">
        <v>0</v>
      </c>
      <c r="EH103" s="388"/>
      <c r="JD103" s="586"/>
      <c r="JF103" s="586"/>
      <c r="JH103" s="586"/>
      <c r="JJ103" s="586"/>
      <c r="JL103" s="586"/>
      <c r="JN103" s="586" t="s">
        <v>264</v>
      </c>
      <c r="JO103" s="586"/>
      <c r="JQ103" s="586" t="s">
        <v>264</v>
      </c>
      <c r="JR103" s="586"/>
    </row>
    <row r="104" spans="1:278" s="7" customFormat="1" ht="22.5" customHeight="1">
      <c r="A104" s="1"/>
      <c r="B104" s="6"/>
      <c r="C104" s="38" t="s">
        <v>7</v>
      </c>
      <c r="D104" s="39" t="s">
        <v>8</v>
      </c>
      <c r="E104" s="38" t="s">
        <v>9</v>
      </c>
      <c r="F104" s="39" t="s">
        <v>8</v>
      </c>
      <c r="G104" s="38" t="s">
        <v>10</v>
      </c>
      <c r="H104" s="39" t="s">
        <v>8</v>
      </c>
      <c r="I104" s="40"/>
      <c r="J104" s="41" t="s">
        <v>11</v>
      </c>
      <c r="K104" s="42" t="s">
        <v>12</v>
      </c>
      <c r="L104" s="35"/>
      <c r="M104" s="812"/>
      <c r="N104" s="813"/>
      <c r="O104" s="36"/>
      <c r="P104" s="38" t="s">
        <v>7</v>
      </c>
      <c r="Q104" s="39" t="s">
        <v>8</v>
      </c>
      <c r="R104" s="38">
        <v>2022</v>
      </c>
      <c r="S104" s="39" t="s">
        <v>8</v>
      </c>
      <c r="T104" s="38">
        <v>2021</v>
      </c>
      <c r="U104" s="39" t="s">
        <v>8</v>
      </c>
      <c r="V104" s="40"/>
      <c r="W104" s="43">
        <v>2019</v>
      </c>
      <c r="X104" s="44">
        <v>2018</v>
      </c>
      <c r="Y104" s="40"/>
      <c r="Z104" s="41" t="s">
        <v>11</v>
      </c>
      <c r="AA104" s="42" t="s">
        <v>12</v>
      </c>
      <c r="AO104" s="381">
        <v>0</v>
      </c>
      <c r="AQ104" s="804"/>
      <c r="AR104" s="806"/>
      <c r="AS104" s="398">
        <v>80721</v>
      </c>
      <c r="AT104" s="398">
        <v>80752</v>
      </c>
      <c r="AU104" s="398">
        <v>80780</v>
      </c>
      <c r="AV104" s="398">
        <v>80811</v>
      </c>
      <c r="AW104" s="398">
        <v>80841</v>
      </c>
      <c r="AX104" s="398">
        <v>80872</v>
      </c>
      <c r="AY104" s="398">
        <v>80902</v>
      </c>
      <c r="AZ104" s="398">
        <v>80933</v>
      </c>
      <c r="BA104" s="398">
        <v>80964</v>
      </c>
      <c r="BB104" s="398">
        <v>80994</v>
      </c>
      <c r="BC104" s="398">
        <v>81025</v>
      </c>
      <c r="BD104" s="399">
        <v>81055</v>
      </c>
      <c r="BF104" s="381">
        <v>0</v>
      </c>
      <c r="BG104" s="398">
        <v>80721</v>
      </c>
      <c r="BH104" s="398">
        <v>80752</v>
      </c>
      <c r="BI104" s="398">
        <v>80780</v>
      </c>
      <c r="BJ104" s="398">
        <v>80811</v>
      </c>
      <c r="BK104" s="398">
        <v>80841</v>
      </c>
      <c r="BL104" s="398">
        <v>80872</v>
      </c>
      <c r="BM104" s="398">
        <v>80902</v>
      </c>
      <c r="BN104" s="398">
        <v>80933</v>
      </c>
      <c r="BO104" s="398">
        <v>80964</v>
      </c>
      <c r="BP104" s="398">
        <v>80994</v>
      </c>
      <c r="BQ104" s="398">
        <v>81025</v>
      </c>
      <c r="BR104" s="399">
        <v>81055</v>
      </c>
      <c r="BU104" s="381">
        <v>0</v>
      </c>
      <c r="BW104" s="804"/>
      <c r="BX104" s="806"/>
      <c r="BY104" s="398">
        <v>44197</v>
      </c>
      <c r="BZ104" s="398">
        <v>44228</v>
      </c>
      <c r="CA104" s="398">
        <v>44256</v>
      </c>
      <c r="CB104" s="398">
        <v>44287</v>
      </c>
      <c r="CC104" s="398">
        <v>44317</v>
      </c>
      <c r="CD104" s="398">
        <v>44348</v>
      </c>
      <c r="CE104" s="398">
        <v>44378</v>
      </c>
      <c r="CF104" s="398">
        <v>44409</v>
      </c>
      <c r="CG104" s="398">
        <v>44440</v>
      </c>
      <c r="CH104" s="398">
        <v>44470</v>
      </c>
      <c r="CI104" s="398">
        <v>44501</v>
      </c>
      <c r="CJ104" s="399">
        <v>44531</v>
      </c>
      <c r="CL104" s="381">
        <v>0</v>
      </c>
      <c r="CM104" s="398">
        <v>44197</v>
      </c>
      <c r="CN104" s="398">
        <v>44228</v>
      </c>
      <c r="CO104" s="398">
        <v>44256</v>
      </c>
      <c r="CP104" s="398">
        <v>44287</v>
      </c>
      <c r="CQ104" s="398">
        <v>44317</v>
      </c>
      <c r="CR104" s="398">
        <v>44348</v>
      </c>
      <c r="CS104" s="398">
        <v>44378</v>
      </c>
      <c r="CT104" s="398">
        <v>44409</v>
      </c>
      <c r="CU104" s="398">
        <v>44440</v>
      </c>
      <c r="CV104" s="398">
        <v>44470</v>
      </c>
      <c r="CW104" s="398">
        <v>44501</v>
      </c>
      <c r="CX104" s="399">
        <v>44531</v>
      </c>
      <c r="DA104" s="381">
        <v>0</v>
      </c>
      <c r="DD104" s="804"/>
      <c r="DE104" s="805"/>
      <c r="DF104" s="806"/>
      <c r="DH104" s="588">
        <v>2023</v>
      </c>
      <c r="DI104" s="589">
        <v>44562</v>
      </c>
      <c r="DJ104" s="398">
        <v>44593</v>
      </c>
      <c r="DK104" s="398">
        <v>44621</v>
      </c>
      <c r="DL104" s="398">
        <v>44652</v>
      </c>
      <c r="DM104" s="398">
        <v>44682</v>
      </c>
      <c r="DN104" s="398">
        <v>44713</v>
      </c>
      <c r="DO104" s="398">
        <v>44743</v>
      </c>
      <c r="DP104" s="398">
        <v>44774</v>
      </c>
      <c r="DQ104" s="398">
        <v>44805</v>
      </c>
      <c r="DR104" s="398">
        <v>44835</v>
      </c>
      <c r="DS104" s="398">
        <v>44866</v>
      </c>
      <c r="DT104" s="399">
        <v>44896</v>
      </c>
      <c r="DV104" s="381">
        <v>0</v>
      </c>
      <c r="DW104" s="398">
        <v>44562</v>
      </c>
      <c r="DX104" s="398">
        <v>44593</v>
      </c>
      <c r="DY104" s="398">
        <v>44621</v>
      </c>
      <c r="DZ104" s="398">
        <v>44652</v>
      </c>
      <c r="EA104" s="398">
        <v>44682</v>
      </c>
      <c r="EB104" s="398">
        <v>44713</v>
      </c>
      <c r="EC104" s="398">
        <v>44743</v>
      </c>
      <c r="ED104" s="398">
        <v>44774</v>
      </c>
      <c r="EE104" s="398">
        <v>44805</v>
      </c>
      <c r="EF104" s="398">
        <v>44835</v>
      </c>
      <c r="EG104" s="398">
        <v>44866</v>
      </c>
      <c r="EH104" s="398">
        <v>44896</v>
      </c>
      <c r="JD104" s="723" t="str">
        <f>+JD65</f>
        <v>Forecast - 2022</v>
      </c>
      <c r="JF104" s="588">
        <v>2021</v>
      </c>
      <c r="JH104" s="588">
        <v>2020</v>
      </c>
      <c r="JJ104" s="588">
        <v>2019</v>
      </c>
      <c r="JL104" s="588">
        <v>2018</v>
      </c>
      <c r="JN104" s="588" t="s">
        <v>289</v>
      </c>
      <c r="JO104" s="588" t="s">
        <v>8</v>
      </c>
      <c r="JQ104" s="588" t="s">
        <v>290</v>
      </c>
      <c r="JR104" s="588" t="s">
        <v>8</v>
      </c>
    </row>
    <row r="105" spans="1:278" s="7" customFormat="1" ht="5.0999999999999996" customHeight="1">
      <c r="A105" s="1"/>
      <c r="B105" s="6"/>
      <c r="C105" s="45"/>
      <c r="D105" s="52"/>
      <c r="E105" s="47"/>
      <c r="F105" s="48"/>
      <c r="G105" s="47"/>
      <c r="H105" s="48"/>
      <c r="I105" s="8"/>
      <c r="J105" s="47"/>
      <c r="K105" s="48"/>
      <c r="L105" s="8"/>
      <c r="M105" s="47"/>
      <c r="N105" s="48"/>
      <c r="O105" s="8"/>
      <c r="P105" s="52"/>
      <c r="Q105" s="52"/>
      <c r="R105" s="47"/>
      <c r="S105" s="48"/>
      <c r="T105" s="53"/>
      <c r="U105" s="48"/>
      <c r="V105" s="8"/>
      <c r="W105" s="168"/>
      <c r="X105" s="169"/>
      <c r="Y105" s="8"/>
      <c r="Z105" s="47"/>
      <c r="AA105" s="48"/>
      <c r="AO105" s="381">
        <v>0</v>
      </c>
      <c r="AQ105" s="47"/>
      <c r="AR105" s="48"/>
      <c r="AS105" s="52"/>
      <c r="AT105" s="400"/>
      <c r="AU105" s="400"/>
      <c r="AV105" s="400"/>
      <c r="AW105" s="400"/>
      <c r="AX105" s="400"/>
      <c r="AY105" s="400"/>
      <c r="AZ105" s="400"/>
      <c r="BA105" s="400"/>
      <c r="BB105" s="684"/>
      <c r="BC105" s="400"/>
      <c r="BD105" s="400"/>
      <c r="BF105" s="381">
        <v>0</v>
      </c>
      <c r="BG105" s="400"/>
      <c r="BH105" s="400"/>
      <c r="BI105" s="400"/>
      <c r="BJ105" s="400"/>
      <c r="BK105" s="400"/>
      <c r="BL105" s="400"/>
      <c r="BM105" s="400"/>
      <c r="BN105" s="400"/>
      <c r="BO105" s="400"/>
      <c r="BP105" s="400"/>
      <c r="BQ105" s="400"/>
      <c r="BR105" s="400"/>
      <c r="BU105" s="381">
        <v>0</v>
      </c>
      <c r="BW105" s="47"/>
      <c r="BX105" s="48"/>
      <c r="BY105" s="52"/>
      <c r="BZ105" s="400"/>
      <c r="CA105" s="400"/>
      <c r="CB105" s="400"/>
      <c r="CC105" s="400"/>
      <c r="CD105" s="400"/>
      <c r="CE105" s="400"/>
      <c r="CF105" s="400"/>
      <c r="CG105" s="400"/>
      <c r="CH105" s="400"/>
      <c r="CI105" s="400"/>
      <c r="CJ105" s="400"/>
      <c r="CL105" s="381">
        <v>0</v>
      </c>
      <c r="CM105" s="400"/>
      <c r="CN105" s="401"/>
      <c r="CO105" s="401"/>
      <c r="CP105" s="401"/>
      <c r="CQ105" s="401"/>
      <c r="CR105" s="401"/>
      <c r="CS105" s="401"/>
      <c r="CT105" s="401"/>
      <c r="CU105" s="401"/>
      <c r="CV105" s="401"/>
      <c r="CW105" s="401"/>
      <c r="CX105" s="54"/>
      <c r="DA105" s="381">
        <v>0</v>
      </c>
      <c r="DD105" s="47"/>
      <c r="DE105" s="590"/>
      <c r="DF105" s="48"/>
      <c r="DH105" s="401"/>
      <c r="DI105" s="52"/>
      <c r="DJ105" s="400"/>
      <c r="DK105" s="400"/>
      <c r="DL105" s="400"/>
      <c r="DM105" s="400"/>
      <c r="DN105" s="400"/>
      <c r="DO105" s="400"/>
      <c r="DP105" s="400"/>
      <c r="DQ105" s="400"/>
      <c r="DR105" s="400"/>
      <c r="DS105" s="400"/>
      <c r="DT105" s="400"/>
      <c r="DV105" s="381">
        <v>0</v>
      </c>
      <c r="DW105" s="400"/>
      <c r="DX105" s="401"/>
      <c r="DY105" s="401"/>
      <c r="DZ105" s="401"/>
      <c r="EA105" s="401"/>
      <c r="EB105" s="401"/>
      <c r="EC105" s="401"/>
      <c r="ED105" s="401"/>
      <c r="EE105" s="401"/>
      <c r="EF105" s="401"/>
      <c r="EG105" s="401"/>
      <c r="EH105" s="537"/>
      <c r="JD105" s="401"/>
      <c r="JF105" s="401"/>
      <c r="JH105" s="401"/>
      <c r="JJ105" s="401"/>
      <c r="JL105" s="401"/>
      <c r="JN105" s="401"/>
      <c r="JO105" s="401"/>
      <c r="JQ105" s="401"/>
      <c r="JR105" s="401"/>
    </row>
    <row r="106" spans="1:278" s="5" customFormat="1" ht="15" customHeight="1">
      <c r="A106" s="1" t="s">
        <v>112</v>
      </c>
      <c r="B106" s="170"/>
      <c r="C106" s="57" t="s">
        <v>113</v>
      </c>
      <c r="D106" s="66" t="e">
        <v>#VALUE!</v>
      </c>
      <c r="E106" s="57">
        <v>0</v>
      </c>
      <c r="F106" s="66" t="e">
        <v>#DIV/0!</v>
      </c>
      <c r="G106" s="57" t="s">
        <v>113</v>
      </c>
      <c r="H106" s="58" t="e">
        <v>#VALUE!</v>
      </c>
      <c r="I106" s="60"/>
      <c r="J106" s="61" t="e">
        <v>#VALUE!</v>
      </c>
      <c r="K106" s="62" t="e">
        <v>#VALUE!</v>
      </c>
      <c r="L106" s="63"/>
      <c r="M106" s="53"/>
      <c r="N106" s="64" t="s">
        <v>113</v>
      </c>
      <c r="O106" s="65"/>
      <c r="P106" s="172" t="s">
        <v>112</v>
      </c>
      <c r="Q106" s="66" t="e">
        <v>#VALUE!</v>
      </c>
      <c r="R106" s="57" t="s">
        <v>112</v>
      </c>
      <c r="S106" s="66" t="e">
        <v>#VALUE!</v>
      </c>
      <c r="T106" s="57" t="s">
        <v>112</v>
      </c>
      <c r="U106" s="58" t="e">
        <v>#VALUE!</v>
      </c>
      <c r="V106" s="60"/>
      <c r="W106" s="156">
        <v>3439.71</v>
      </c>
      <c r="X106" s="157">
        <v>544</v>
      </c>
      <c r="Y106" s="60"/>
      <c r="Z106" s="61" t="e">
        <v>#VALUE!</v>
      </c>
      <c r="AA106" s="62" t="e">
        <v>#VALUE!</v>
      </c>
      <c r="AO106" s="381" t="s">
        <v>112</v>
      </c>
      <c r="AQ106" s="171"/>
      <c r="AR106" s="404" t="s">
        <v>113</v>
      </c>
      <c r="AS106" s="405">
        <v>24.78</v>
      </c>
      <c r="AT106" s="405">
        <v>100.39</v>
      </c>
      <c r="AU106" s="405">
        <v>81.3</v>
      </c>
      <c r="AV106" s="405">
        <v>28.04</v>
      </c>
      <c r="AW106" s="405">
        <v>37.82</v>
      </c>
      <c r="AX106" s="405">
        <v>70.489999999999995</v>
      </c>
      <c r="AY106" s="405">
        <v>44.34</v>
      </c>
      <c r="AZ106" s="405">
        <v>45.97</v>
      </c>
      <c r="BA106" s="405">
        <v>54.12</v>
      </c>
      <c r="BB106" s="406"/>
      <c r="BC106" s="405"/>
      <c r="BD106" s="469"/>
      <c r="BE106" s="538"/>
      <c r="BF106" s="381" t="s">
        <v>112</v>
      </c>
      <c r="BG106" s="469">
        <v>24.78</v>
      </c>
      <c r="BH106" s="468">
        <v>125.17</v>
      </c>
      <c r="BI106" s="468">
        <v>206.47</v>
      </c>
      <c r="BJ106" s="468">
        <v>234.51</v>
      </c>
      <c r="BK106" s="468">
        <v>272.33</v>
      </c>
      <c r="BL106" s="468">
        <v>342.82</v>
      </c>
      <c r="BM106" s="468">
        <v>387.15999999999997</v>
      </c>
      <c r="BN106" s="468">
        <v>433.13</v>
      </c>
      <c r="BO106" s="468">
        <v>487.25</v>
      </c>
      <c r="BP106" s="468">
        <v>487.25</v>
      </c>
      <c r="BQ106" s="468">
        <v>487.25</v>
      </c>
      <c r="BR106" s="469">
        <v>487.25</v>
      </c>
      <c r="BS106" s="538"/>
      <c r="BT106" s="538"/>
      <c r="BU106" s="381" t="s">
        <v>112</v>
      </c>
      <c r="BV106" s="685">
        <v>0</v>
      </c>
      <c r="BW106" s="57"/>
      <c r="BX106" s="200" t="s">
        <v>113</v>
      </c>
      <c r="BY106" s="405">
        <v>24.78</v>
      </c>
      <c r="BZ106" s="405">
        <v>100.39</v>
      </c>
      <c r="CA106" s="405">
        <v>81.3</v>
      </c>
      <c r="CB106" s="405">
        <v>28.04</v>
      </c>
      <c r="CC106" s="405">
        <v>37.82</v>
      </c>
      <c r="CD106" s="405">
        <v>70.489999999999995</v>
      </c>
      <c r="CE106" s="405">
        <v>44.34</v>
      </c>
      <c r="CF106" s="405">
        <v>45.97</v>
      </c>
      <c r="CG106" s="405">
        <v>54.12</v>
      </c>
      <c r="CH106" s="406"/>
      <c r="CI106" s="499"/>
      <c r="CJ106" s="472"/>
      <c r="CK106" s="538"/>
      <c r="CL106" s="381" t="s">
        <v>112</v>
      </c>
      <c r="CM106" s="471">
        <v>24.78</v>
      </c>
      <c r="CN106" s="471">
        <v>125.17</v>
      </c>
      <c r="CO106" s="471">
        <v>206.47</v>
      </c>
      <c r="CP106" s="471">
        <v>234.51</v>
      </c>
      <c r="CQ106" s="471">
        <v>272.33</v>
      </c>
      <c r="CR106" s="471">
        <v>342.82</v>
      </c>
      <c r="CS106" s="471">
        <v>387.15999999999997</v>
      </c>
      <c r="CT106" s="471">
        <v>433.13</v>
      </c>
      <c r="CU106" s="471">
        <v>487.25</v>
      </c>
      <c r="CV106" s="471">
        <v>487.25</v>
      </c>
      <c r="CW106" s="471">
        <v>487.25</v>
      </c>
      <c r="CX106" s="471">
        <v>487.25</v>
      </c>
      <c r="CY106" s="538"/>
      <c r="CZ106" s="538"/>
      <c r="DA106" s="381" t="s">
        <v>112</v>
      </c>
      <c r="DB106" s="538"/>
      <c r="DC106" s="538"/>
      <c r="DD106" s="57"/>
      <c r="DE106" s="230"/>
      <c r="DF106" s="173" t="s">
        <v>113</v>
      </c>
      <c r="DH106" s="592">
        <v>1200</v>
      </c>
      <c r="DI106" s="610">
        <v>-19545</v>
      </c>
      <c r="DJ106" s="472">
        <v>-19545</v>
      </c>
      <c r="DK106" s="472">
        <v>-19545</v>
      </c>
      <c r="DL106" s="472">
        <v>-19545</v>
      </c>
      <c r="DM106" s="472">
        <v>-19545</v>
      </c>
      <c r="DN106" s="472">
        <v>-19545</v>
      </c>
      <c r="DO106" s="472">
        <v>-19545</v>
      </c>
      <c r="DP106" s="472">
        <v>-19545</v>
      </c>
      <c r="DQ106" s="472">
        <v>-19545</v>
      </c>
      <c r="DR106" s="472">
        <v>-19545</v>
      </c>
      <c r="DS106" s="472">
        <v>-19545</v>
      </c>
      <c r="DT106" s="472">
        <v>-19545</v>
      </c>
      <c r="DU106" s="68"/>
      <c r="DV106" s="381" t="s">
        <v>112</v>
      </c>
      <c r="DW106" s="470">
        <v>-19545</v>
      </c>
      <c r="DX106" s="470">
        <v>-39090</v>
      </c>
      <c r="DY106" s="470">
        <v>-58635</v>
      </c>
      <c r="DZ106" s="470">
        <v>-78180</v>
      </c>
      <c r="EA106" s="470">
        <v>-97725</v>
      </c>
      <c r="EB106" s="470">
        <v>-117270</v>
      </c>
      <c r="EC106" s="470">
        <v>-136815</v>
      </c>
      <c r="ED106" s="470">
        <v>-156360</v>
      </c>
      <c r="EE106" s="470">
        <v>-175905</v>
      </c>
      <c r="EF106" s="470">
        <v>-195450</v>
      </c>
      <c r="EG106" s="470">
        <v>-214995</v>
      </c>
      <c r="EH106" s="473">
        <v>-234540</v>
      </c>
      <c r="EI106" s="405"/>
      <c r="EJ106" s="408"/>
      <c r="EK106" s="68"/>
      <c r="EL106" s="68"/>
      <c r="EM106" s="68"/>
      <c r="EN106" s="68"/>
      <c r="EO106" s="68"/>
      <c r="EP106" s="68"/>
      <c r="EQ106" s="68"/>
      <c r="ER106" s="68"/>
      <c r="ES106" s="68"/>
      <c r="ET106" s="68"/>
      <c r="EU106" s="68"/>
      <c r="EV106" s="68"/>
      <c r="EW106" s="68"/>
      <c r="EX106" s="68"/>
      <c r="EY106" s="7"/>
      <c r="EZ106" s="7"/>
      <c r="FA106" s="7"/>
      <c r="FB106" s="7"/>
      <c r="FC106" s="7"/>
      <c r="FD106" s="7"/>
      <c r="FE106" s="7"/>
      <c r="FF106" s="7"/>
      <c r="FG106" s="7"/>
      <c r="FH106" s="7"/>
      <c r="FI106" s="7"/>
      <c r="FJ106" s="7"/>
      <c r="FK106" s="7"/>
      <c r="FL106" s="7"/>
      <c r="FM106" s="7"/>
      <c r="FN106" s="7"/>
      <c r="FO106" s="7"/>
      <c r="FP106" s="7"/>
      <c r="FQ106" s="7"/>
      <c r="FR106" s="7"/>
      <c r="FS106" s="7"/>
      <c r="FT106" s="7"/>
      <c r="FU106" s="7"/>
      <c r="FV106" s="7"/>
      <c r="FW106" s="7"/>
      <c r="FX106" s="7"/>
      <c r="FY106" s="7"/>
      <c r="FZ106" s="7"/>
      <c r="GA106" s="7"/>
      <c r="GB106" s="7"/>
      <c r="GC106" s="7"/>
      <c r="GD106" s="7"/>
      <c r="GE106" s="7"/>
      <c r="GF106" s="7"/>
      <c r="GG106" s="7"/>
      <c r="GH106" s="7"/>
      <c r="GI106" s="7"/>
      <c r="GJ106" s="7"/>
      <c r="GK106" s="7"/>
      <c r="GL106" s="7"/>
      <c r="GM106" s="7"/>
      <c r="GN106" s="7"/>
      <c r="GO106" s="7"/>
      <c r="GP106" s="7"/>
      <c r="GQ106" s="7"/>
      <c r="GR106" s="7"/>
      <c r="GS106" s="7"/>
      <c r="GT106" s="7"/>
      <c r="GU106" s="7"/>
      <c r="GV106" s="7"/>
      <c r="GW106" s="7"/>
      <c r="GX106" s="7"/>
      <c r="GY106" s="7"/>
      <c r="GZ106" s="7"/>
      <c r="HA106" s="7"/>
      <c r="HB106" s="7"/>
      <c r="HC106" s="7"/>
      <c r="HD106" s="7"/>
      <c r="HE106" s="7"/>
      <c r="HF106" s="7"/>
      <c r="HG106" s="7"/>
      <c r="HH106" s="7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  <c r="IP106" s="7"/>
      <c r="IQ106" s="7"/>
      <c r="IR106" s="7"/>
      <c r="IS106" s="7"/>
      <c r="IT106" s="7"/>
      <c r="IU106" s="7"/>
      <c r="IV106" s="7"/>
      <c r="IW106" s="7"/>
      <c r="IX106" s="7"/>
      <c r="IY106" s="7"/>
      <c r="IZ106" s="7"/>
      <c r="JA106" s="7"/>
      <c r="JB106" s="7"/>
      <c r="JC106" s="7"/>
      <c r="JD106" s="592">
        <v>1140.6600000000001</v>
      </c>
      <c r="JF106" s="592">
        <v>671.42</v>
      </c>
      <c r="JH106" s="592">
        <v>989.38000000000011</v>
      </c>
      <c r="JJ106" s="592">
        <v>3439.71</v>
      </c>
      <c r="JL106" s="592">
        <v>544</v>
      </c>
      <c r="JN106" s="592">
        <f t="shared" ref="JN106:JN114" si="39">+DH106-JD106</f>
        <v>59.339999999999918</v>
      </c>
      <c r="JO106" s="593">
        <f t="shared" ref="JO106:JO112" si="40">+JN106/JD106</f>
        <v>5.2022513281784158E-2</v>
      </c>
      <c r="JP106" s="7"/>
      <c r="JQ106" s="592">
        <f t="shared" ref="JQ106:JQ114" si="41">+DH106-JF106</f>
        <v>528.58000000000004</v>
      </c>
      <c r="JR106" s="593">
        <v>-0.65113338043032698</v>
      </c>
    </row>
    <row r="107" spans="1:278" s="5" customFormat="1" ht="15" customHeight="1">
      <c r="A107" s="1" t="s">
        <v>114</v>
      </c>
      <c r="B107" s="170"/>
      <c r="C107" s="724" t="s">
        <v>115</v>
      </c>
      <c r="D107" s="66" t="e">
        <v>#VALUE!</v>
      </c>
      <c r="E107" s="57">
        <v>0</v>
      </c>
      <c r="F107" s="66" t="e">
        <v>#DIV/0!</v>
      </c>
      <c r="G107" s="57" t="s">
        <v>115</v>
      </c>
      <c r="H107" s="58" t="e">
        <v>#VALUE!</v>
      </c>
      <c r="I107" s="60"/>
      <c r="J107" s="61" t="e">
        <v>#VALUE!</v>
      </c>
      <c r="K107" s="62" t="e">
        <v>#VALUE!</v>
      </c>
      <c r="L107" s="63"/>
      <c r="M107" s="53"/>
      <c r="N107" s="64" t="s">
        <v>115</v>
      </c>
      <c r="O107" s="65"/>
      <c r="P107" s="172" t="s">
        <v>114</v>
      </c>
      <c r="Q107" s="66" t="e">
        <v>#VALUE!</v>
      </c>
      <c r="R107" s="57" t="s">
        <v>114</v>
      </c>
      <c r="S107" s="66" t="e">
        <v>#VALUE!</v>
      </c>
      <c r="T107" s="57" t="s">
        <v>114</v>
      </c>
      <c r="U107" s="58" t="e">
        <v>#VALUE!</v>
      </c>
      <c r="V107" s="60"/>
      <c r="W107" s="156">
        <v>8261.07</v>
      </c>
      <c r="X107" s="157">
        <v>4201</v>
      </c>
      <c r="Y107" s="60"/>
      <c r="Z107" s="61" t="e">
        <v>#VALUE!</v>
      </c>
      <c r="AA107" s="62" t="e">
        <v>#VALUE!</v>
      </c>
      <c r="AO107" s="381" t="s">
        <v>114</v>
      </c>
      <c r="AQ107" s="171"/>
      <c r="AR107" s="404" t="s">
        <v>115</v>
      </c>
      <c r="AS107" s="480">
        <v>848.46</v>
      </c>
      <c r="AT107" s="407">
        <v>653.61</v>
      </c>
      <c r="AU107" s="407">
        <v>2077.63</v>
      </c>
      <c r="AV107" s="407">
        <v>2077.63</v>
      </c>
      <c r="AW107" s="407">
        <v>2077.63</v>
      </c>
      <c r="AX107" s="407">
        <v>2077.63</v>
      </c>
      <c r="AY107" s="407">
        <v>2077.63</v>
      </c>
      <c r="AZ107" s="407">
        <v>2077.63</v>
      </c>
      <c r="BA107" s="407">
        <v>2077.63</v>
      </c>
      <c r="BB107" s="466"/>
      <c r="BC107" s="407"/>
      <c r="BD107" s="469"/>
      <c r="BE107" s="538"/>
      <c r="BF107" s="381" t="s">
        <v>114</v>
      </c>
      <c r="BG107" s="469">
        <v>848.46</v>
      </c>
      <c r="BH107" s="468">
        <v>1502.0700000000002</v>
      </c>
      <c r="BI107" s="468">
        <v>3579.7000000000003</v>
      </c>
      <c r="BJ107" s="468">
        <v>5657.33</v>
      </c>
      <c r="BK107" s="468">
        <v>7734.96</v>
      </c>
      <c r="BL107" s="468">
        <v>9812.59</v>
      </c>
      <c r="BM107" s="468">
        <v>11890.220000000001</v>
      </c>
      <c r="BN107" s="468">
        <v>13967.850000000002</v>
      </c>
      <c r="BO107" s="468">
        <v>16045.480000000003</v>
      </c>
      <c r="BP107" s="468">
        <v>16045.480000000003</v>
      </c>
      <c r="BQ107" s="468">
        <v>16045.480000000003</v>
      </c>
      <c r="BR107" s="469">
        <v>16045.480000000003</v>
      </c>
      <c r="BS107" s="538"/>
      <c r="BT107" s="538"/>
      <c r="BU107" s="381" t="s">
        <v>114</v>
      </c>
      <c r="BV107" s="685">
        <v>0</v>
      </c>
      <c r="BW107" s="57"/>
      <c r="BX107" s="200" t="s">
        <v>115</v>
      </c>
      <c r="BY107" s="407">
        <v>848.46</v>
      </c>
      <c r="BZ107" s="407">
        <v>653.61</v>
      </c>
      <c r="CA107" s="407">
        <v>2077.63</v>
      </c>
      <c r="CB107" s="407">
        <v>2077.63</v>
      </c>
      <c r="CC107" s="407">
        <v>2077.63</v>
      </c>
      <c r="CD107" s="407">
        <v>2077.63</v>
      </c>
      <c r="CE107" s="407">
        <v>2077.63</v>
      </c>
      <c r="CF107" s="407">
        <v>2077.63</v>
      </c>
      <c r="CG107" s="407">
        <v>2077.63</v>
      </c>
      <c r="CH107" s="466"/>
      <c r="CI107" s="472"/>
      <c r="CJ107" s="472"/>
      <c r="CK107" s="538"/>
      <c r="CL107" s="381" t="s">
        <v>114</v>
      </c>
      <c r="CM107" s="471">
        <v>848.46</v>
      </c>
      <c r="CN107" s="471">
        <v>1502.0700000000002</v>
      </c>
      <c r="CO107" s="471">
        <v>3579.7000000000003</v>
      </c>
      <c r="CP107" s="471">
        <v>5657.33</v>
      </c>
      <c r="CQ107" s="471">
        <v>7734.96</v>
      </c>
      <c r="CR107" s="471">
        <v>9812.59</v>
      </c>
      <c r="CS107" s="471">
        <v>11890.220000000001</v>
      </c>
      <c r="CT107" s="471">
        <v>13967.850000000002</v>
      </c>
      <c r="CU107" s="471">
        <v>16045.480000000003</v>
      </c>
      <c r="CV107" s="471">
        <v>16045.480000000003</v>
      </c>
      <c r="CW107" s="471">
        <v>16045.480000000003</v>
      </c>
      <c r="CX107" s="471">
        <v>16045.480000000003</v>
      </c>
      <c r="CY107" s="538"/>
      <c r="CZ107" s="538"/>
      <c r="DA107" s="381" t="s">
        <v>114</v>
      </c>
      <c r="DB107" s="538"/>
      <c r="DC107" s="538"/>
      <c r="DD107" s="57"/>
      <c r="DE107" s="230"/>
      <c r="DF107" s="173" t="s">
        <v>115</v>
      </c>
      <c r="DH107" s="592">
        <v>22944</v>
      </c>
      <c r="DI107" s="610">
        <v>-19545</v>
      </c>
      <c r="DJ107" s="472">
        <v>-19545</v>
      </c>
      <c r="DK107" s="472">
        <v>-19545</v>
      </c>
      <c r="DL107" s="472">
        <v>-19545</v>
      </c>
      <c r="DM107" s="472">
        <v>-19545</v>
      </c>
      <c r="DN107" s="472">
        <v>-19545</v>
      </c>
      <c r="DO107" s="472">
        <v>-19545</v>
      </c>
      <c r="DP107" s="472">
        <v>-19545</v>
      </c>
      <c r="DQ107" s="472">
        <v>-19545</v>
      </c>
      <c r="DR107" s="472">
        <v>-19545</v>
      </c>
      <c r="DS107" s="472">
        <v>-19545</v>
      </c>
      <c r="DT107" s="472">
        <v>-19545</v>
      </c>
      <c r="DU107" s="68"/>
      <c r="DV107" s="381" t="s">
        <v>114</v>
      </c>
      <c r="DW107" s="470">
        <v>-19545</v>
      </c>
      <c r="DX107" s="470">
        <v>-39090</v>
      </c>
      <c r="DY107" s="470">
        <v>-58635</v>
      </c>
      <c r="DZ107" s="470">
        <v>-78180</v>
      </c>
      <c r="EA107" s="470">
        <v>-97725</v>
      </c>
      <c r="EB107" s="470">
        <v>-117270</v>
      </c>
      <c r="EC107" s="470">
        <v>-136815</v>
      </c>
      <c r="ED107" s="470">
        <v>-156360</v>
      </c>
      <c r="EE107" s="470">
        <v>-175905</v>
      </c>
      <c r="EF107" s="470">
        <v>-195450</v>
      </c>
      <c r="EG107" s="470">
        <v>-214995</v>
      </c>
      <c r="EH107" s="473">
        <v>-234540</v>
      </c>
      <c r="EI107" s="405"/>
      <c r="EJ107" s="408"/>
      <c r="EK107" s="68"/>
      <c r="EL107" s="68"/>
      <c r="EM107" s="68"/>
      <c r="EN107" s="68"/>
      <c r="EO107" s="68"/>
      <c r="EP107" s="68"/>
      <c r="EQ107" s="68"/>
      <c r="ER107" s="68"/>
      <c r="ES107" s="68"/>
      <c r="ET107" s="68"/>
      <c r="EU107" s="68"/>
      <c r="EV107" s="68"/>
      <c r="EW107" s="68"/>
      <c r="EX107" s="68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  <c r="IP107" s="7"/>
      <c r="IQ107" s="7"/>
      <c r="IR107" s="7"/>
      <c r="IS107" s="7"/>
      <c r="IT107" s="7"/>
      <c r="IU107" s="7"/>
      <c r="IV107" s="7"/>
      <c r="IW107" s="7"/>
      <c r="IX107" s="7"/>
      <c r="IY107" s="7"/>
      <c r="IZ107" s="7"/>
      <c r="JA107" s="7"/>
      <c r="JB107" s="7"/>
      <c r="JC107" s="7"/>
      <c r="JD107" s="592">
        <v>8597.5099999999966</v>
      </c>
      <c r="JF107" s="592">
        <v>22278.370000000006</v>
      </c>
      <c r="JH107" s="592">
        <v>5187.01</v>
      </c>
      <c r="JJ107" s="592">
        <v>8261.07</v>
      </c>
      <c r="JL107" s="592">
        <v>4201</v>
      </c>
      <c r="JN107" s="592">
        <f t="shared" si="39"/>
        <v>14346.490000000003</v>
      </c>
      <c r="JO107" s="593">
        <f t="shared" si="40"/>
        <v>1.6686796525970902</v>
      </c>
      <c r="JP107" s="7"/>
      <c r="JQ107" s="592">
        <f t="shared" si="41"/>
        <v>665.62999999999374</v>
      </c>
      <c r="JR107" s="593">
        <v>1.7773641913214633</v>
      </c>
    </row>
    <row r="108" spans="1:278" s="5" customFormat="1" ht="15" customHeight="1">
      <c r="A108" s="1" t="s">
        <v>116</v>
      </c>
      <c r="B108" s="170"/>
      <c r="C108" s="118" t="s">
        <v>117</v>
      </c>
      <c r="D108" s="66" t="e">
        <v>#VALUE!</v>
      </c>
      <c r="E108" s="57">
        <v>0</v>
      </c>
      <c r="F108" s="66" t="e">
        <v>#DIV/0!</v>
      </c>
      <c r="G108" s="57" t="s">
        <v>117</v>
      </c>
      <c r="H108" s="58" t="e">
        <v>#VALUE!</v>
      </c>
      <c r="I108" s="60"/>
      <c r="J108" s="61" t="e">
        <v>#VALUE!</v>
      </c>
      <c r="K108" s="62" t="e">
        <v>#VALUE!</v>
      </c>
      <c r="L108" s="63"/>
      <c r="M108" s="53"/>
      <c r="N108" s="64" t="s">
        <v>117</v>
      </c>
      <c r="O108" s="65"/>
      <c r="P108" s="172" t="s">
        <v>116</v>
      </c>
      <c r="Q108" s="66" t="e">
        <v>#VALUE!</v>
      </c>
      <c r="R108" s="57" t="s">
        <v>116</v>
      </c>
      <c r="S108" s="66" t="e">
        <v>#VALUE!</v>
      </c>
      <c r="T108" s="57" t="s">
        <v>116</v>
      </c>
      <c r="U108" s="58" t="e">
        <v>#VALUE!</v>
      </c>
      <c r="V108" s="60"/>
      <c r="W108" s="156">
        <v>1865.67</v>
      </c>
      <c r="X108" s="157">
        <v>3524</v>
      </c>
      <c r="Y108" s="60"/>
      <c r="Z108" s="61" t="e">
        <v>#VALUE!</v>
      </c>
      <c r="AA108" s="62" t="e">
        <v>#VALUE!</v>
      </c>
      <c r="AO108" s="381" t="s">
        <v>116</v>
      </c>
      <c r="AQ108" s="171"/>
      <c r="AR108" s="404" t="s">
        <v>117</v>
      </c>
      <c r="AS108" s="405">
        <v>187.36999999999989</v>
      </c>
      <c r="AT108" s="405">
        <v>580.36</v>
      </c>
      <c r="AU108" s="405">
        <v>638.79999999999995</v>
      </c>
      <c r="AV108" s="405">
        <v>558.34</v>
      </c>
      <c r="AW108" s="405">
        <v>792.83</v>
      </c>
      <c r="AX108" s="405">
        <v>805.13</v>
      </c>
      <c r="AY108" s="405">
        <v>591.99</v>
      </c>
      <c r="AZ108" s="405">
        <v>426.66</v>
      </c>
      <c r="BA108" s="405">
        <v>235.95</v>
      </c>
      <c r="BB108" s="406"/>
      <c r="BC108" s="406"/>
      <c r="BD108" s="469"/>
      <c r="BE108" s="538"/>
      <c r="BF108" s="381" t="s">
        <v>116</v>
      </c>
      <c r="BG108" s="469">
        <v>187.36999999999989</v>
      </c>
      <c r="BH108" s="468">
        <v>767.7299999999999</v>
      </c>
      <c r="BI108" s="468">
        <v>1406.5299999999997</v>
      </c>
      <c r="BJ108" s="468">
        <v>1964.87</v>
      </c>
      <c r="BK108" s="468">
        <v>2757.7</v>
      </c>
      <c r="BL108" s="468">
        <v>3562.83</v>
      </c>
      <c r="BM108" s="468">
        <v>4154.82</v>
      </c>
      <c r="BN108" s="468">
        <v>4581.4799999999996</v>
      </c>
      <c r="BO108" s="468">
        <v>4817.4299999999994</v>
      </c>
      <c r="BP108" s="468">
        <v>4817.4299999999994</v>
      </c>
      <c r="BQ108" s="468">
        <v>4817.4299999999994</v>
      </c>
      <c r="BR108" s="469">
        <v>4817.4299999999994</v>
      </c>
      <c r="BS108" s="538"/>
      <c r="BT108" s="538"/>
      <c r="BU108" s="381" t="s">
        <v>116</v>
      </c>
      <c r="BV108" s="685">
        <v>0</v>
      </c>
      <c r="BW108" s="57"/>
      <c r="BX108" s="200" t="s">
        <v>117</v>
      </c>
      <c r="BY108" s="405">
        <v>187.36999999999989</v>
      </c>
      <c r="BZ108" s="405">
        <v>580.36</v>
      </c>
      <c r="CA108" s="405">
        <v>638.79999999999995</v>
      </c>
      <c r="CB108" s="405">
        <v>558.34</v>
      </c>
      <c r="CC108" s="405">
        <v>792.83</v>
      </c>
      <c r="CD108" s="405">
        <v>805.13</v>
      </c>
      <c r="CE108" s="405">
        <v>591.99</v>
      </c>
      <c r="CF108" s="405">
        <v>426.66</v>
      </c>
      <c r="CG108" s="405">
        <v>235.95</v>
      </c>
      <c r="CH108" s="406"/>
      <c r="CI108" s="686"/>
      <c r="CJ108" s="472"/>
      <c r="CK108" s="538"/>
      <c r="CL108" s="381" t="s">
        <v>116</v>
      </c>
      <c r="CM108" s="471">
        <v>187.36999999999989</v>
      </c>
      <c r="CN108" s="471">
        <v>767.7299999999999</v>
      </c>
      <c r="CO108" s="471">
        <v>1406.5299999999997</v>
      </c>
      <c r="CP108" s="471">
        <v>1964.87</v>
      </c>
      <c r="CQ108" s="471">
        <v>2757.7</v>
      </c>
      <c r="CR108" s="471">
        <v>3562.83</v>
      </c>
      <c r="CS108" s="471">
        <v>4154.82</v>
      </c>
      <c r="CT108" s="471">
        <v>4581.4799999999996</v>
      </c>
      <c r="CU108" s="471">
        <v>4817.4299999999994</v>
      </c>
      <c r="CV108" s="471">
        <v>4817.4299999999994</v>
      </c>
      <c r="CW108" s="471">
        <v>4817.4299999999994</v>
      </c>
      <c r="CX108" s="471">
        <v>4817.4299999999994</v>
      </c>
      <c r="CY108" s="538"/>
      <c r="CZ108" s="538"/>
      <c r="DA108" s="381" t="s">
        <v>116</v>
      </c>
      <c r="DB108" s="538"/>
      <c r="DC108" s="538"/>
      <c r="DD108" s="57"/>
      <c r="DE108" s="230"/>
      <c r="DF108" s="173" t="s">
        <v>117</v>
      </c>
      <c r="DH108" s="592">
        <v>3060</v>
      </c>
      <c r="DI108" s="610">
        <v>-19545</v>
      </c>
      <c r="DJ108" s="472">
        <v>-19545</v>
      </c>
      <c r="DK108" s="472">
        <v>-19545</v>
      </c>
      <c r="DL108" s="472">
        <v>-19545</v>
      </c>
      <c r="DM108" s="472">
        <v>-19545</v>
      </c>
      <c r="DN108" s="472">
        <v>-19545</v>
      </c>
      <c r="DO108" s="472">
        <v>-19545</v>
      </c>
      <c r="DP108" s="472">
        <v>-19545</v>
      </c>
      <c r="DQ108" s="472">
        <v>-19545</v>
      </c>
      <c r="DR108" s="472">
        <v>-19545</v>
      </c>
      <c r="DS108" s="472">
        <v>-19545</v>
      </c>
      <c r="DT108" s="472">
        <v>-19545</v>
      </c>
      <c r="DU108" s="68"/>
      <c r="DV108" s="381" t="s">
        <v>116</v>
      </c>
      <c r="DW108" s="470">
        <v>-19545</v>
      </c>
      <c r="DX108" s="470">
        <v>-39090</v>
      </c>
      <c r="DY108" s="470">
        <v>-58635</v>
      </c>
      <c r="DZ108" s="470">
        <v>-78180</v>
      </c>
      <c r="EA108" s="470">
        <v>-97725</v>
      </c>
      <c r="EB108" s="470">
        <v>-117270</v>
      </c>
      <c r="EC108" s="470">
        <v>-136815</v>
      </c>
      <c r="ED108" s="470">
        <v>-156360</v>
      </c>
      <c r="EE108" s="470">
        <v>-175905</v>
      </c>
      <c r="EF108" s="470">
        <v>-195450</v>
      </c>
      <c r="EG108" s="470">
        <v>-214995</v>
      </c>
      <c r="EH108" s="473">
        <v>-234540</v>
      </c>
      <c r="EI108" s="405"/>
      <c r="EJ108" s="408"/>
      <c r="EK108" s="68"/>
      <c r="EL108" s="68"/>
      <c r="EM108" s="68"/>
      <c r="EN108" s="68"/>
      <c r="EO108" s="68"/>
      <c r="EP108" s="68"/>
      <c r="EQ108" s="68"/>
      <c r="ER108" s="68"/>
      <c r="ES108" s="68"/>
      <c r="ET108" s="68"/>
      <c r="EU108" s="68"/>
      <c r="EV108" s="68"/>
      <c r="EW108" s="68"/>
      <c r="EX108" s="68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  <c r="IP108" s="7"/>
      <c r="IQ108" s="7"/>
      <c r="IR108" s="7"/>
      <c r="IS108" s="7"/>
      <c r="IT108" s="7"/>
      <c r="IU108" s="7"/>
      <c r="IV108" s="7"/>
      <c r="IW108" s="7"/>
      <c r="IX108" s="7"/>
      <c r="IY108" s="7"/>
      <c r="IZ108" s="7"/>
      <c r="JA108" s="7"/>
      <c r="JB108" s="7"/>
      <c r="JC108" s="7"/>
      <c r="JD108" s="592">
        <v>3721.69</v>
      </c>
      <c r="JF108" s="592">
        <v>5328.8999999999987</v>
      </c>
      <c r="JH108" s="592">
        <v>3563.11</v>
      </c>
      <c r="JJ108" s="592">
        <v>1865.67</v>
      </c>
      <c r="JL108" s="592">
        <v>3524</v>
      </c>
      <c r="JN108" s="592">
        <f t="shared" si="39"/>
        <v>-661.69</v>
      </c>
      <c r="JO108" s="593">
        <f t="shared" si="40"/>
        <v>-0.17779288441541344</v>
      </c>
      <c r="JP108" s="7"/>
      <c r="JQ108" s="592">
        <f t="shared" si="41"/>
        <v>-2268.8999999999987</v>
      </c>
      <c r="JR108" s="593">
        <v>0.64016144334207004</v>
      </c>
    </row>
    <row r="109" spans="1:278" s="5" customFormat="1" ht="15" customHeight="1">
      <c r="A109" s="1" t="s">
        <v>118</v>
      </c>
      <c r="B109" s="170"/>
      <c r="C109" s="57" t="s">
        <v>119</v>
      </c>
      <c r="D109" s="66" t="e">
        <v>#VALUE!</v>
      </c>
      <c r="E109" s="57">
        <v>0</v>
      </c>
      <c r="F109" s="66" t="e">
        <v>#DIV/0!</v>
      </c>
      <c r="G109" s="57" t="s">
        <v>119</v>
      </c>
      <c r="H109" s="58" t="e">
        <v>#VALUE!</v>
      </c>
      <c r="I109" s="60"/>
      <c r="J109" s="61" t="e">
        <v>#VALUE!</v>
      </c>
      <c r="K109" s="62" t="e">
        <v>#VALUE!</v>
      </c>
      <c r="L109" s="63"/>
      <c r="M109" s="53"/>
      <c r="N109" s="64" t="s">
        <v>119</v>
      </c>
      <c r="O109" s="65"/>
      <c r="P109" s="172" t="s">
        <v>118</v>
      </c>
      <c r="Q109" s="66" t="e">
        <v>#VALUE!</v>
      </c>
      <c r="R109" s="57" t="s">
        <v>118</v>
      </c>
      <c r="S109" s="66" t="e">
        <v>#VALUE!</v>
      </c>
      <c r="T109" s="57" t="s">
        <v>118</v>
      </c>
      <c r="U109" s="58" t="e">
        <v>#VALUE!</v>
      </c>
      <c r="V109" s="60"/>
      <c r="W109" s="156">
        <v>2475</v>
      </c>
      <c r="X109" s="157">
        <v>0</v>
      </c>
      <c r="Y109" s="60"/>
      <c r="Z109" s="61" t="e">
        <v>#VALUE!</v>
      </c>
      <c r="AA109" s="62" t="e">
        <v>#VALUE!</v>
      </c>
      <c r="AO109" s="381" t="s">
        <v>118</v>
      </c>
      <c r="AQ109" s="171"/>
      <c r="AR109" s="404" t="s">
        <v>119</v>
      </c>
      <c r="AS109" s="687">
        <v>50</v>
      </c>
      <c r="AT109" s="405">
        <v>50</v>
      </c>
      <c r="AU109" s="405">
        <v>50</v>
      </c>
      <c r="AV109" s="405">
        <v>50</v>
      </c>
      <c r="AW109" s="405">
        <v>1050</v>
      </c>
      <c r="AX109" s="405">
        <v>50</v>
      </c>
      <c r="AY109" s="405">
        <v>50</v>
      </c>
      <c r="AZ109" s="405">
        <v>50</v>
      </c>
      <c r="BA109" s="405">
        <v>50</v>
      </c>
      <c r="BB109" s="406"/>
      <c r="BC109" s="405"/>
      <c r="BD109" s="469"/>
      <c r="BE109" s="538"/>
      <c r="BF109" s="381" t="s">
        <v>118</v>
      </c>
      <c r="BG109" s="469">
        <v>50</v>
      </c>
      <c r="BH109" s="468">
        <v>100</v>
      </c>
      <c r="BI109" s="468">
        <v>150</v>
      </c>
      <c r="BJ109" s="468">
        <v>200</v>
      </c>
      <c r="BK109" s="468">
        <v>1250</v>
      </c>
      <c r="BL109" s="468">
        <v>1300</v>
      </c>
      <c r="BM109" s="468">
        <v>1350</v>
      </c>
      <c r="BN109" s="468">
        <v>1400</v>
      </c>
      <c r="BO109" s="468">
        <v>1450</v>
      </c>
      <c r="BP109" s="468">
        <v>1450</v>
      </c>
      <c r="BQ109" s="468">
        <v>1450</v>
      </c>
      <c r="BR109" s="469">
        <v>1450</v>
      </c>
      <c r="BS109" s="538"/>
      <c r="BT109" s="538"/>
      <c r="BU109" s="381" t="s">
        <v>118</v>
      </c>
      <c r="BV109" s="685"/>
      <c r="BW109" s="57"/>
      <c r="BX109" s="200" t="s">
        <v>119</v>
      </c>
      <c r="BY109" s="687">
        <v>50</v>
      </c>
      <c r="BZ109" s="405">
        <v>50</v>
      </c>
      <c r="CA109" s="405">
        <v>50</v>
      </c>
      <c r="CB109" s="405">
        <v>50</v>
      </c>
      <c r="CC109" s="405">
        <v>1050</v>
      </c>
      <c r="CD109" s="405">
        <v>50</v>
      </c>
      <c r="CE109" s="405">
        <v>50</v>
      </c>
      <c r="CF109" s="405">
        <v>50</v>
      </c>
      <c r="CG109" s="405">
        <v>50</v>
      </c>
      <c r="CH109" s="406"/>
      <c r="CI109" s="499"/>
      <c r="CJ109" s="472"/>
      <c r="CK109" s="538"/>
      <c r="CL109" s="381" t="s">
        <v>118</v>
      </c>
      <c r="CM109" s="471">
        <v>50</v>
      </c>
      <c r="CN109" s="471">
        <v>100</v>
      </c>
      <c r="CO109" s="471">
        <v>150</v>
      </c>
      <c r="CP109" s="471">
        <v>200</v>
      </c>
      <c r="CQ109" s="471">
        <v>1250</v>
      </c>
      <c r="CR109" s="471">
        <v>1300</v>
      </c>
      <c r="CS109" s="471">
        <v>1350</v>
      </c>
      <c r="CT109" s="471">
        <v>1400</v>
      </c>
      <c r="CU109" s="471">
        <v>1450</v>
      </c>
      <c r="CV109" s="471">
        <v>1450</v>
      </c>
      <c r="CW109" s="471">
        <v>1450</v>
      </c>
      <c r="CX109" s="471">
        <v>1450</v>
      </c>
      <c r="CY109" s="538"/>
      <c r="CZ109" s="538"/>
      <c r="DA109" s="381" t="s">
        <v>118</v>
      </c>
      <c r="DB109" s="538"/>
      <c r="DC109" s="538"/>
      <c r="DD109" s="57"/>
      <c r="DE109" s="230"/>
      <c r="DF109" s="173" t="s">
        <v>119</v>
      </c>
      <c r="DH109" s="592">
        <v>3043</v>
      </c>
      <c r="DI109" s="610">
        <v>-19545</v>
      </c>
      <c r="DJ109" s="472">
        <v>-19545</v>
      </c>
      <c r="DK109" s="472">
        <v>-19545</v>
      </c>
      <c r="DL109" s="472">
        <v>-19545</v>
      </c>
      <c r="DM109" s="472">
        <v>-19545</v>
      </c>
      <c r="DN109" s="472">
        <v>-19545</v>
      </c>
      <c r="DO109" s="472">
        <v>-19545</v>
      </c>
      <c r="DP109" s="472">
        <v>-19545</v>
      </c>
      <c r="DQ109" s="472">
        <v>-19545</v>
      </c>
      <c r="DR109" s="472">
        <v>-19545</v>
      </c>
      <c r="DS109" s="472">
        <v>-19545</v>
      </c>
      <c r="DT109" s="472">
        <v>-19545</v>
      </c>
      <c r="DU109" s="68"/>
      <c r="DV109" s="381" t="s">
        <v>118</v>
      </c>
      <c r="DW109" s="470">
        <v>-19545</v>
      </c>
      <c r="DX109" s="470">
        <v>-39090</v>
      </c>
      <c r="DY109" s="470">
        <v>-58635</v>
      </c>
      <c r="DZ109" s="470">
        <v>-78180</v>
      </c>
      <c r="EA109" s="470">
        <v>-97725</v>
      </c>
      <c r="EB109" s="470">
        <v>-117270</v>
      </c>
      <c r="EC109" s="470">
        <v>-136815</v>
      </c>
      <c r="ED109" s="470">
        <v>-156360</v>
      </c>
      <c r="EE109" s="470">
        <v>-175905</v>
      </c>
      <c r="EF109" s="470">
        <v>-195450</v>
      </c>
      <c r="EG109" s="470">
        <v>-214995</v>
      </c>
      <c r="EH109" s="473">
        <v>-234540</v>
      </c>
      <c r="EI109" s="405"/>
      <c r="EJ109" s="408"/>
      <c r="EK109" s="68"/>
      <c r="EL109" s="68"/>
      <c r="EM109" s="68"/>
      <c r="EN109" s="68"/>
      <c r="EO109" s="68"/>
      <c r="EP109" s="68"/>
      <c r="EQ109" s="68"/>
      <c r="ER109" s="68"/>
      <c r="ES109" s="68"/>
      <c r="ET109" s="68"/>
      <c r="EU109" s="68"/>
      <c r="EV109" s="68"/>
      <c r="EW109" s="68"/>
      <c r="EX109" s="68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  <c r="IP109" s="7"/>
      <c r="IQ109" s="7"/>
      <c r="IR109" s="7"/>
      <c r="IS109" s="7"/>
      <c r="IT109" s="7"/>
      <c r="IU109" s="7"/>
      <c r="IV109" s="7"/>
      <c r="IW109" s="7"/>
      <c r="IX109" s="7"/>
      <c r="IY109" s="7"/>
      <c r="IZ109" s="7"/>
      <c r="JA109" s="7"/>
      <c r="JB109" s="7"/>
      <c r="JC109" s="7"/>
      <c r="JD109" s="592">
        <v>4568</v>
      </c>
      <c r="JF109" s="592">
        <v>8985</v>
      </c>
      <c r="JH109" s="592">
        <v>2094.84</v>
      </c>
      <c r="JJ109" s="592">
        <v>2475</v>
      </c>
      <c r="JL109" s="592">
        <v>0</v>
      </c>
      <c r="JN109" s="592">
        <f t="shared" si="39"/>
        <v>-1525</v>
      </c>
      <c r="JO109" s="593">
        <f t="shared" si="40"/>
        <v>-0.33384413309982486</v>
      </c>
      <c r="JP109" s="7"/>
      <c r="JQ109" s="592">
        <f t="shared" si="41"/>
        <v>-5942</v>
      </c>
      <c r="JR109" s="593">
        <v>0.2294949494949495</v>
      </c>
    </row>
    <row r="110" spans="1:278" s="5" customFormat="1" ht="15" customHeight="1">
      <c r="A110" s="1" t="s">
        <v>120</v>
      </c>
      <c r="B110" s="170"/>
      <c r="C110" s="57" t="s">
        <v>121</v>
      </c>
      <c r="D110" s="66" t="e">
        <v>#VALUE!</v>
      </c>
      <c r="E110" s="57">
        <v>0</v>
      </c>
      <c r="F110" s="66" t="e">
        <v>#DIV/0!</v>
      </c>
      <c r="G110" s="57" t="s">
        <v>121</v>
      </c>
      <c r="H110" s="58" t="e">
        <v>#VALUE!</v>
      </c>
      <c r="I110" s="60"/>
      <c r="J110" s="61" t="e">
        <v>#VALUE!</v>
      </c>
      <c r="K110" s="62" t="e">
        <v>#VALUE!</v>
      </c>
      <c r="L110" s="63"/>
      <c r="M110" s="53"/>
      <c r="N110" s="64" t="s">
        <v>121</v>
      </c>
      <c r="O110" s="65"/>
      <c r="P110" s="172" t="s">
        <v>120</v>
      </c>
      <c r="Q110" s="66" t="e">
        <v>#VALUE!</v>
      </c>
      <c r="R110" s="57" t="s">
        <v>120</v>
      </c>
      <c r="S110" s="66" t="e">
        <v>#VALUE!</v>
      </c>
      <c r="T110" s="57" t="s">
        <v>120</v>
      </c>
      <c r="U110" s="58" t="e">
        <v>#VALUE!</v>
      </c>
      <c r="V110" s="60"/>
      <c r="W110" s="156">
        <v>305</v>
      </c>
      <c r="X110" s="157">
        <v>0</v>
      </c>
      <c r="Y110" s="60"/>
      <c r="Z110" s="61" t="e">
        <v>#VALUE!</v>
      </c>
      <c r="AA110" s="62" t="e">
        <v>#VALUE!</v>
      </c>
      <c r="AO110" s="381" t="s">
        <v>120</v>
      </c>
      <c r="AQ110" s="171"/>
      <c r="AR110" s="404" t="s">
        <v>121</v>
      </c>
      <c r="AS110" s="405"/>
      <c r="AT110" s="405"/>
      <c r="AU110" s="405"/>
      <c r="AV110" s="405"/>
      <c r="AW110" s="405">
        <v>197.24</v>
      </c>
      <c r="AX110" s="405"/>
      <c r="AY110" s="405"/>
      <c r="AZ110" s="405"/>
      <c r="BA110" s="405"/>
      <c r="BB110" s="406"/>
      <c r="BC110" s="405"/>
      <c r="BD110" s="469"/>
      <c r="BE110" s="538"/>
      <c r="BF110" s="381" t="s">
        <v>120</v>
      </c>
      <c r="BG110" s="469">
        <v>0</v>
      </c>
      <c r="BH110" s="468">
        <v>0</v>
      </c>
      <c r="BI110" s="468">
        <v>0</v>
      </c>
      <c r="BJ110" s="468">
        <v>0</v>
      </c>
      <c r="BK110" s="468">
        <v>197.24</v>
      </c>
      <c r="BL110" s="468">
        <v>197.24</v>
      </c>
      <c r="BM110" s="468">
        <v>197.24</v>
      </c>
      <c r="BN110" s="468">
        <v>197.24</v>
      </c>
      <c r="BO110" s="468">
        <v>197.24</v>
      </c>
      <c r="BP110" s="468">
        <v>197.24</v>
      </c>
      <c r="BQ110" s="468">
        <v>197.24</v>
      </c>
      <c r="BR110" s="469">
        <v>197.24</v>
      </c>
      <c r="BS110" s="538"/>
      <c r="BT110" s="538"/>
      <c r="BU110" s="381" t="s">
        <v>120</v>
      </c>
      <c r="BV110" s="685"/>
      <c r="BW110" s="57"/>
      <c r="BX110" s="200" t="s">
        <v>121</v>
      </c>
      <c r="BY110" s="405"/>
      <c r="BZ110" s="405"/>
      <c r="CA110" s="405"/>
      <c r="CB110" s="405"/>
      <c r="CC110" s="405">
        <v>197.24</v>
      </c>
      <c r="CD110" s="405"/>
      <c r="CE110" s="405"/>
      <c r="CF110" s="405"/>
      <c r="CG110" s="405"/>
      <c r="CH110" s="406"/>
      <c r="CI110" s="499"/>
      <c r="CJ110" s="472"/>
      <c r="CK110" s="538"/>
      <c r="CL110" s="381" t="s">
        <v>120</v>
      </c>
      <c r="CM110" s="471">
        <v>0</v>
      </c>
      <c r="CN110" s="471">
        <v>0</v>
      </c>
      <c r="CO110" s="471">
        <v>0</v>
      </c>
      <c r="CP110" s="471">
        <v>0</v>
      </c>
      <c r="CQ110" s="471">
        <v>197.24</v>
      </c>
      <c r="CR110" s="471">
        <v>197.24</v>
      </c>
      <c r="CS110" s="471">
        <v>197.24</v>
      </c>
      <c r="CT110" s="471">
        <v>197.24</v>
      </c>
      <c r="CU110" s="471">
        <v>197.24</v>
      </c>
      <c r="CV110" s="471">
        <v>197.24</v>
      </c>
      <c r="CW110" s="471">
        <v>197.24</v>
      </c>
      <c r="CX110" s="471">
        <v>197.24</v>
      </c>
      <c r="CY110" s="538"/>
      <c r="CZ110" s="538"/>
      <c r="DA110" s="381" t="s">
        <v>120</v>
      </c>
      <c r="DB110" s="538"/>
      <c r="DC110" s="538"/>
      <c r="DD110" s="57"/>
      <c r="DE110" s="230"/>
      <c r="DF110" s="173" t="s">
        <v>121</v>
      </c>
      <c r="DH110" s="592">
        <v>1500</v>
      </c>
      <c r="DI110" s="610">
        <v>-19545</v>
      </c>
      <c r="DJ110" s="472">
        <v>-19545</v>
      </c>
      <c r="DK110" s="472">
        <v>-19545</v>
      </c>
      <c r="DL110" s="472">
        <v>-19545</v>
      </c>
      <c r="DM110" s="472">
        <v>-19545</v>
      </c>
      <c r="DN110" s="472">
        <v>-19545</v>
      </c>
      <c r="DO110" s="472">
        <v>-19545</v>
      </c>
      <c r="DP110" s="472">
        <v>-19545</v>
      </c>
      <c r="DQ110" s="472">
        <v>-19545</v>
      </c>
      <c r="DR110" s="472">
        <v>-19545</v>
      </c>
      <c r="DS110" s="472">
        <v>-19545</v>
      </c>
      <c r="DT110" s="472">
        <v>-19545</v>
      </c>
      <c r="DU110" s="68"/>
      <c r="DV110" s="381" t="s">
        <v>120</v>
      </c>
      <c r="DW110" s="470">
        <v>-19545</v>
      </c>
      <c r="DX110" s="470">
        <v>-39090</v>
      </c>
      <c r="DY110" s="470">
        <v>-58635</v>
      </c>
      <c r="DZ110" s="470">
        <v>-78180</v>
      </c>
      <c r="EA110" s="470">
        <v>-97725</v>
      </c>
      <c r="EB110" s="470">
        <v>-117270</v>
      </c>
      <c r="EC110" s="470">
        <v>-136815</v>
      </c>
      <c r="ED110" s="470">
        <v>-156360</v>
      </c>
      <c r="EE110" s="470">
        <v>-175905</v>
      </c>
      <c r="EF110" s="470">
        <v>-195450</v>
      </c>
      <c r="EG110" s="470">
        <v>-214995</v>
      </c>
      <c r="EH110" s="473">
        <v>-234540</v>
      </c>
      <c r="EI110" s="405"/>
      <c r="EJ110" s="408"/>
      <c r="EK110" s="68"/>
      <c r="EL110" s="68"/>
      <c r="EM110" s="68"/>
      <c r="EN110" s="68"/>
      <c r="EO110" s="68"/>
      <c r="EP110" s="68"/>
      <c r="EQ110" s="68"/>
      <c r="ER110" s="68"/>
      <c r="ES110" s="68"/>
      <c r="ET110" s="68"/>
      <c r="EU110" s="68"/>
      <c r="EV110" s="68"/>
      <c r="EW110" s="68"/>
      <c r="EX110" s="68"/>
      <c r="EY110" s="7"/>
      <c r="EZ110" s="7"/>
      <c r="FA110" s="7"/>
      <c r="FB110" s="7"/>
      <c r="FC110" s="7"/>
      <c r="FD110" s="7"/>
      <c r="FE110" s="7"/>
      <c r="FF110" s="7"/>
      <c r="FG110" s="7"/>
      <c r="FH110" s="7"/>
      <c r="FI110" s="7"/>
      <c r="FJ110" s="7"/>
      <c r="FK110" s="7"/>
      <c r="FL110" s="7"/>
      <c r="FM110" s="7"/>
      <c r="FN110" s="7"/>
      <c r="FO110" s="7"/>
      <c r="FP110" s="7"/>
      <c r="FQ110" s="7"/>
      <c r="FR110" s="7"/>
      <c r="FS110" s="7"/>
      <c r="FT110" s="7"/>
      <c r="FU110" s="7"/>
      <c r="FV110" s="7"/>
      <c r="FW110" s="7"/>
      <c r="FX110" s="7"/>
      <c r="FY110" s="7"/>
      <c r="FZ110" s="7"/>
      <c r="GA110" s="7"/>
      <c r="GB110" s="7"/>
      <c r="GC110" s="7"/>
      <c r="GD110" s="7"/>
      <c r="GE110" s="7"/>
      <c r="GF110" s="7"/>
      <c r="GG110" s="7"/>
      <c r="GH110" s="7"/>
      <c r="GI110" s="7"/>
      <c r="GJ110" s="7"/>
      <c r="GK110" s="7"/>
      <c r="GL110" s="7"/>
      <c r="GM110" s="7"/>
      <c r="GN110" s="7"/>
      <c r="GO110" s="7"/>
      <c r="GP110" s="7"/>
      <c r="GQ110" s="7"/>
      <c r="GR110" s="7"/>
      <c r="GS110" s="7"/>
      <c r="GT110" s="7"/>
      <c r="GU110" s="7"/>
      <c r="GV110" s="7"/>
      <c r="GW110" s="7"/>
      <c r="GX110" s="7"/>
      <c r="GY110" s="7"/>
      <c r="GZ110" s="7"/>
      <c r="HA110" s="7"/>
      <c r="HB110" s="7"/>
      <c r="HC110" s="7"/>
      <c r="HD110" s="7"/>
      <c r="HE110" s="7"/>
      <c r="HF110" s="7"/>
      <c r="HG110" s="7"/>
      <c r="HH110" s="7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  <c r="IP110" s="7"/>
      <c r="IQ110" s="7"/>
      <c r="IR110" s="7"/>
      <c r="IS110" s="7"/>
      <c r="IT110" s="7"/>
      <c r="IU110" s="7"/>
      <c r="IV110" s="7"/>
      <c r="IW110" s="7"/>
      <c r="IX110" s="7"/>
      <c r="IY110" s="7"/>
      <c r="IZ110" s="7"/>
      <c r="JA110" s="7"/>
      <c r="JB110" s="7"/>
      <c r="JC110" s="7"/>
      <c r="JD110" s="592">
        <v>15262.64</v>
      </c>
      <c r="JF110" s="592">
        <v>197.24</v>
      </c>
      <c r="JH110" s="592">
        <v>0</v>
      </c>
      <c r="JJ110" s="592">
        <v>305</v>
      </c>
      <c r="JL110" s="592">
        <v>0</v>
      </c>
      <c r="JN110" s="592">
        <f t="shared" si="39"/>
        <v>-13762.64</v>
      </c>
      <c r="JO110" s="593">
        <f t="shared" si="40"/>
        <v>-0.9017208032162195</v>
      </c>
      <c r="JP110" s="7"/>
      <c r="JQ110" s="592">
        <f t="shared" si="41"/>
        <v>1302.76</v>
      </c>
      <c r="JR110" s="593"/>
    </row>
    <row r="111" spans="1:278" s="5" customFormat="1" ht="15" customHeight="1">
      <c r="A111" s="1" t="s">
        <v>122</v>
      </c>
      <c r="B111" s="170"/>
      <c r="C111" s="57" t="s">
        <v>123</v>
      </c>
      <c r="D111" s="66" t="e">
        <v>#VALUE!</v>
      </c>
      <c r="E111" s="57">
        <v>0</v>
      </c>
      <c r="F111" s="66" t="e">
        <v>#DIV/0!</v>
      </c>
      <c r="G111" s="57" t="s">
        <v>123</v>
      </c>
      <c r="H111" s="58" t="e">
        <v>#VALUE!</v>
      </c>
      <c r="I111" s="60"/>
      <c r="J111" s="61" t="e">
        <v>#VALUE!</v>
      </c>
      <c r="K111" s="62" t="e">
        <v>#VALUE!</v>
      </c>
      <c r="L111" s="63"/>
      <c r="M111" s="53"/>
      <c r="N111" s="64" t="s">
        <v>123</v>
      </c>
      <c r="O111" s="65"/>
      <c r="P111" s="172" t="s">
        <v>122</v>
      </c>
      <c r="Q111" s="66" t="e">
        <v>#VALUE!</v>
      </c>
      <c r="R111" s="57" t="s">
        <v>122</v>
      </c>
      <c r="S111" s="66" t="e">
        <v>#VALUE!</v>
      </c>
      <c r="T111" s="57" t="s">
        <v>122</v>
      </c>
      <c r="U111" s="58" t="e">
        <v>#VALUE!</v>
      </c>
      <c r="V111" s="60"/>
      <c r="W111" s="156">
        <v>8039.7799999999988</v>
      </c>
      <c r="X111" s="157">
        <v>10120</v>
      </c>
      <c r="Y111" s="60"/>
      <c r="Z111" s="61" t="e">
        <v>#VALUE!</v>
      </c>
      <c r="AA111" s="62" t="e">
        <v>#VALUE!</v>
      </c>
      <c r="AO111" s="381" t="s">
        <v>122</v>
      </c>
      <c r="AQ111" s="171"/>
      <c r="AR111" s="404" t="s">
        <v>123</v>
      </c>
      <c r="AS111" s="405">
        <v>-425</v>
      </c>
      <c r="AT111" s="405">
        <v>2226.3000000000002</v>
      </c>
      <c r="AU111" s="405">
        <v>636.29999999999995</v>
      </c>
      <c r="AV111" s="405">
        <v>209.73</v>
      </c>
      <c r="AW111" s="405">
        <v>99.99</v>
      </c>
      <c r="AX111" s="405">
        <v>3443.19</v>
      </c>
      <c r="AY111" s="405">
        <v>700</v>
      </c>
      <c r="AZ111" s="405"/>
      <c r="BA111" s="405"/>
      <c r="BB111" s="406"/>
      <c r="BC111" s="405"/>
      <c r="BD111" s="469"/>
      <c r="BE111" s="538"/>
      <c r="BF111" s="381" t="s">
        <v>122</v>
      </c>
      <c r="BG111" s="469">
        <v>-425</v>
      </c>
      <c r="BH111" s="468">
        <v>1801.3000000000002</v>
      </c>
      <c r="BI111" s="468">
        <v>2437.6000000000004</v>
      </c>
      <c r="BJ111" s="468">
        <v>2647.3300000000004</v>
      </c>
      <c r="BK111" s="468">
        <v>2747.32</v>
      </c>
      <c r="BL111" s="468">
        <v>6190.51</v>
      </c>
      <c r="BM111" s="468">
        <v>6890.51</v>
      </c>
      <c r="BN111" s="468">
        <v>6890.51</v>
      </c>
      <c r="BO111" s="468">
        <v>6890.51</v>
      </c>
      <c r="BP111" s="468">
        <v>6890.51</v>
      </c>
      <c r="BQ111" s="468">
        <v>6890.51</v>
      </c>
      <c r="BR111" s="469">
        <v>6890.51</v>
      </c>
      <c r="BS111" s="538"/>
      <c r="BT111" s="538"/>
      <c r="BU111" s="381" t="s">
        <v>122</v>
      </c>
      <c r="BV111" s="685"/>
      <c r="BW111" s="57"/>
      <c r="BX111" s="200" t="s">
        <v>123</v>
      </c>
      <c r="BY111" s="405">
        <v>-425</v>
      </c>
      <c r="BZ111" s="405">
        <v>2226.3000000000002</v>
      </c>
      <c r="CA111" s="405">
        <v>636.29999999999995</v>
      </c>
      <c r="CB111" s="405">
        <v>209.73</v>
      </c>
      <c r="CC111" s="405">
        <v>99.99</v>
      </c>
      <c r="CD111" s="405">
        <v>3443.19</v>
      </c>
      <c r="CE111" s="405">
        <v>700</v>
      </c>
      <c r="CF111" s="405"/>
      <c r="CG111" s="405"/>
      <c r="CH111" s="406"/>
      <c r="CI111" s="499"/>
      <c r="CJ111" s="472"/>
      <c r="CK111" s="538"/>
      <c r="CL111" s="381" t="s">
        <v>122</v>
      </c>
      <c r="CM111" s="471">
        <v>-425</v>
      </c>
      <c r="CN111" s="471">
        <v>1801.3000000000002</v>
      </c>
      <c r="CO111" s="471">
        <v>2437.6000000000004</v>
      </c>
      <c r="CP111" s="471">
        <v>2647.3300000000004</v>
      </c>
      <c r="CQ111" s="471">
        <v>2747.32</v>
      </c>
      <c r="CR111" s="471">
        <v>6190.51</v>
      </c>
      <c r="CS111" s="471">
        <v>6890.51</v>
      </c>
      <c r="CT111" s="471">
        <v>6890.51</v>
      </c>
      <c r="CU111" s="471">
        <v>6890.51</v>
      </c>
      <c r="CV111" s="471">
        <v>6890.51</v>
      </c>
      <c r="CW111" s="471">
        <v>6890.51</v>
      </c>
      <c r="CX111" s="471">
        <v>6890.51</v>
      </c>
      <c r="CY111" s="538"/>
      <c r="CZ111" s="538"/>
      <c r="DA111" s="381" t="s">
        <v>122</v>
      </c>
      <c r="DB111" s="538"/>
      <c r="DC111" s="538"/>
      <c r="DD111" s="57"/>
      <c r="DE111" s="230"/>
      <c r="DF111" s="173" t="s">
        <v>123</v>
      </c>
      <c r="DH111" s="592">
        <v>5700</v>
      </c>
      <c r="DI111" s="610">
        <v>-19545</v>
      </c>
      <c r="DJ111" s="472">
        <v>-19545</v>
      </c>
      <c r="DK111" s="472">
        <v>-19545</v>
      </c>
      <c r="DL111" s="472">
        <v>-19545</v>
      </c>
      <c r="DM111" s="472">
        <v>-19545</v>
      </c>
      <c r="DN111" s="472">
        <v>-19545</v>
      </c>
      <c r="DO111" s="472">
        <v>-19545</v>
      </c>
      <c r="DP111" s="472">
        <v>-19545</v>
      </c>
      <c r="DQ111" s="472">
        <v>-19545</v>
      </c>
      <c r="DR111" s="472">
        <v>-19545</v>
      </c>
      <c r="DS111" s="472">
        <v>-19545</v>
      </c>
      <c r="DT111" s="472">
        <v>-19545</v>
      </c>
      <c r="DU111" s="68"/>
      <c r="DV111" s="381" t="s">
        <v>122</v>
      </c>
      <c r="DW111" s="470">
        <v>-19545</v>
      </c>
      <c r="DX111" s="470">
        <v>-39090</v>
      </c>
      <c r="DY111" s="470">
        <v>-58635</v>
      </c>
      <c r="DZ111" s="470">
        <v>-78180</v>
      </c>
      <c r="EA111" s="470">
        <v>-97725</v>
      </c>
      <c r="EB111" s="470">
        <v>-117270</v>
      </c>
      <c r="EC111" s="470">
        <v>-136815</v>
      </c>
      <c r="ED111" s="470">
        <v>-156360</v>
      </c>
      <c r="EE111" s="470">
        <v>-175905</v>
      </c>
      <c r="EF111" s="470">
        <v>-195450</v>
      </c>
      <c r="EG111" s="470">
        <v>-214995</v>
      </c>
      <c r="EH111" s="473">
        <v>-234540</v>
      </c>
      <c r="EI111" s="405"/>
      <c r="EJ111" s="408"/>
      <c r="EK111" s="68"/>
      <c r="EL111" s="68"/>
      <c r="EM111" s="68"/>
      <c r="EN111" s="68"/>
      <c r="EO111" s="68"/>
      <c r="EP111" s="68"/>
      <c r="EQ111" s="68"/>
      <c r="ER111" s="68"/>
      <c r="ES111" s="68"/>
      <c r="ET111" s="68"/>
      <c r="EU111" s="68"/>
      <c r="EV111" s="68"/>
      <c r="EW111" s="68"/>
      <c r="EX111" s="68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  <c r="IP111" s="7"/>
      <c r="IQ111" s="7"/>
      <c r="IR111" s="7"/>
      <c r="IS111" s="7"/>
      <c r="IT111" s="7"/>
      <c r="IU111" s="7"/>
      <c r="IV111" s="7"/>
      <c r="IW111" s="7"/>
      <c r="IX111" s="7"/>
      <c r="IY111" s="7"/>
      <c r="IZ111" s="7"/>
      <c r="JA111" s="7"/>
      <c r="JB111" s="7"/>
      <c r="JC111" s="7"/>
      <c r="JD111" s="592">
        <v>8311.0400000000009</v>
      </c>
      <c r="JF111" s="592">
        <v>8611.75</v>
      </c>
      <c r="JH111" s="592">
        <v>13940.550000000001</v>
      </c>
      <c r="JJ111" s="592">
        <v>8039.7799999999988</v>
      </c>
      <c r="JL111" s="592">
        <v>10120</v>
      </c>
      <c r="JN111" s="592">
        <f t="shared" si="39"/>
        <v>-2611.0400000000009</v>
      </c>
      <c r="JO111" s="593">
        <f t="shared" si="40"/>
        <v>-0.31416525488988151</v>
      </c>
      <c r="JP111" s="7"/>
      <c r="JQ111" s="592">
        <f t="shared" si="41"/>
        <v>-2911.75</v>
      </c>
      <c r="JR111" s="593">
        <v>-0.29102537631626724</v>
      </c>
    </row>
    <row r="112" spans="1:278" s="5" customFormat="1" ht="15" customHeight="1">
      <c r="A112" s="1" t="s">
        <v>124</v>
      </c>
      <c r="B112" s="170"/>
      <c r="C112" s="57" t="s">
        <v>36</v>
      </c>
      <c r="D112" s="66" t="e">
        <v>#VALUE!</v>
      </c>
      <c r="E112" s="57">
        <v>0</v>
      </c>
      <c r="F112" s="66" t="e">
        <v>#DIV/0!</v>
      </c>
      <c r="G112" s="57" t="s">
        <v>36</v>
      </c>
      <c r="H112" s="58" t="e">
        <v>#VALUE!</v>
      </c>
      <c r="I112" s="60"/>
      <c r="J112" s="61" t="e">
        <v>#VALUE!</v>
      </c>
      <c r="K112" s="62" t="e">
        <v>#VALUE!</v>
      </c>
      <c r="L112" s="63"/>
      <c r="M112" s="53"/>
      <c r="N112" s="64" t="s">
        <v>36</v>
      </c>
      <c r="O112" s="65"/>
      <c r="P112" s="172" t="s">
        <v>124</v>
      </c>
      <c r="Q112" s="66" t="e">
        <v>#VALUE!</v>
      </c>
      <c r="R112" s="57" t="s">
        <v>124</v>
      </c>
      <c r="S112" s="66" t="e">
        <v>#VALUE!</v>
      </c>
      <c r="T112" s="57" t="s">
        <v>124</v>
      </c>
      <c r="U112" s="58" t="e">
        <v>#VALUE!</v>
      </c>
      <c r="V112" s="60"/>
      <c r="W112" s="156">
        <v>259654</v>
      </c>
      <c r="X112" s="157">
        <v>248765</v>
      </c>
      <c r="Y112" s="60"/>
      <c r="Z112" s="61" t="e">
        <v>#VALUE!</v>
      </c>
      <c r="AA112" s="62" t="e">
        <v>#VALUE!</v>
      </c>
      <c r="AO112" s="381" t="s">
        <v>124</v>
      </c>
      <c r="AQ112" s="171"/>
      <c r="AR112" s="404" t="s">
        <v>36</v>
      </c>
      <c r="AS112" s="405">
        <v>13085.1</v>
      </c>
      <c r="AT112" s="405">
        <v>54148.1</v>
      </c>
      <c r="AU112" s="405">
        <v>13085.1</v>
      </c>
      <c r="AV112" s="405">
        <v>13085.1</v>
      </c>
      <c r="AW112" s="405">
        <v>13085.1</v>
      </c>
      <c r="AX112" s="405">
        <v>18693</v>
      </c>
      <c r="AY112" s="405">
        <v>18693</v>
      </c>
      <c r="AZ112" s="405">
        <v>18693</v>
      </c>
      <c r="BA112" s="405">
        <v>18693</v>
      </c>
      <c r="BB112" s="406"/>
      <c r="BC112" s="405"/>
      <c r="BD112" s="469"/>
      <c r="BE112" s="538"/>
      <c r="BF112" s="381" t="s">
        <v>124</v>
      </c>
      <c r="BG112" s="469">
        <v>13085.1</v>
      </c>
      <c r="BH112" s="468">
        <v>67233.2</v>
      </c>
      <c r="BI112" s="468">
        <v>80318.3</v>
      </c>
      <c r="BJ112" s="468">
        <v>93403.400000000009</v>
      </c>
      <c r="BK112" s="468">
        <v>106488.50000000001</v>
      </c>
      <c r="BL112" s="468">
        <v>125181.50000000001</v>
      </c>
      <c r="BM112" s="468">
        <v>143874.5</v>
      </c>
      <c r="BN112" s="468">
        <v>162567.5</v>
      </c>
      <c r="BO112" s="468">
        <v>181260.5</v>
      </c>
      <c r="BP112" s="468">
        <v>181260.5</v>
      </c>
      <c r="BQ112" s="468">
        <v>181260.5</v>
      </c>
      <c r="BR112" s="469">
        <v>181260.5</v>
      </c>
      <c r="BS112" s="538"/>
      <c r="BT112" s="538"/>
      <c r="BU112" s="381" t="s">
        <v>124</v>
      </c>
      <c r="BV112" s="685"/>
      <c r="BW112" s="57"/>
      <c r="BX112" s="200" t="s">
        <v>36</v>
      </c>
      <c r="BY112" s="405">
        <v>13085.1</v>
      </c>
      <c r="BZ112" s="405">
        <v>54148.1</v>
      </c>
      <c r="CA112" s="405">
        <v>13085.1</v>
      </c>
      <c r="CB112" s="405">
        <v>13085.1</v>
      </c>
      <c r="CC112" s="405">
        <v>13085.1</v>
      </c>
      <c r="CD112" s="405">
        <v>18693</v>
      </c>
      <c r="CE112" s="405">
        <v>18693</v>
      </c>
      <c r="CF112" s="405">
        <v>18693</v>
      </c>
      <c r="CG112" s="405">
        <v>18693</v>
      </c>
      <c r="CH112" s="406"/>
      <c r="CI112" s="499"/>
      <c r="CJ112" s="472"/>
      <c r="CK112" s="538"/>
      <c r="CL112" s="381" t="s">
        <v>124</v>
      </c>
      <c r="CM112" s="471">
        <v>13085.1</v>
      </c>
      <c r="CN112" s="471">
        <v>67233.2</v>
      </c>
      <c r="CO112" s="471">
        <v>80318.3</v>
      </c>
      <c r="CP112" s="471">
        <v>93403.400000000009</v>
      </c>
      <c r="CQ112" s="471">
        <v>106488.50000000001</v>
      </c>
      <c r="CR112" s="471">
        <v>125181.50000000001</v>
      </c>
      <c r="CS112" s="471">
        <v>143874.5</v>
      </c>
      <c r="CT112" s="471">
        <v>162567.5</v>
      </c>
      <c r="CU112" s="471">
        <v>181260.5</v>
      </c>
      <c r="CV112" s="471">
        <v>181260.5</v>
      </c>
      <c r="CW112" s="471">
        <v>181260.5</v>
      </c>
      <c r="CX112" s="471">
        <v>181260.5</v>
      </c>
      <c r="CY112" s="538"/>
      <c r="CZ112" s="538"/>
      <c r="DA112" s="381" t="s">
        <v>124</v>
      </c>
      <c r="DB112" s="538"/>
      <c r="DC112" s="538"/>
      <c r="DD112" s="57"/>
      <c r="DE112" s="230"/>
      <c r="DF112" s="173" t="s">
        <v>36</v>
      </c>
      <c r="DH112" s="592">
        <v>358749.91799999983</v>
      </c>
      <c r="DI112" s="610">
        <v>-19545</v>
      </c>
      <c r="DJ112" s="472">
        <v>-19545</v>
      </c>
      <c r="DK112" s="472">
        <v>-19545</v>
      </c>
      <c r="DL112" s="472">
        <v>-19545</v>
      </c>
      <c r="DM112" s="472">
        <v>-19545</v>
      </c>
      <c r="DN112" s="472">
        <v>-19545</v>
      </c>
      <c r="DO112" s="472">
        <v>-19545</v>
      </c>
      <c r="DP112" s="472">
        <v>-19545</v>
      </c>
      <c r="DQ112" s="472">
        <v>-19545</v>
      </c>
      <c r="DR112" s="472">
        <v>-19545</v>
      </c>
      <c r="DS112" s="472">
        <v>-19545</v>
      </c>
      <c r="DT112" s="472">
        <v>-19545</v>
      </c>
      <c r="DU112" s="68"/>
      <c r="DV112" s="381" t="s">
        <v>124</v>
      </c>
      <c r="DW112" s="470">
        <v>-19545</v>
      </c>
      <c r="DX112" s="470">
        <v>-39090</v>
      </c>
      <c r="DY112" s="470">
        <v>-58635</v>
      </c>
      <c r="DZ112" s="470">
        <v>-78180</v>
      </c>
      <c r="EA112" s="470">
        <v>-97725</v>
      </c>
      <c r="EB112" s="470">
        <v>-117270</v>
      </c>
      <c r="EC112" s="470">
        <v>-136815</v>
      </c>
      <c r="ED112" s="470">
        <v>-156360</v>
      </c>
      <c r="EE112" s="470">
        <v>-175905</v>
      </c>
      <c r="EF112" s="470">
        <v>-195450</v>
      </c>
      <c r="EG112" s="470">
        <v>-214995</v>
      </c>
      <c r="EH112" s="473">
        <v>-234540</v>
      </c>
      <c r="EI112" s="405"/>
      <c r="EJ112" s="408"/>
      <c r="EK112" s="68"/>
      <c r="EL112" s="68"/>
      <c r="EM112" s="68"/>
      <c r="EN112" s="68"/>
      <c r="EO112" s="68"/>
      <c r="EP112" s="68"/>
      <c r="EQ112" s="68"/>
      <c r="ER112" s="68"/>
      <c r="ES112" s="68"/>
      <c r="ET112" s="68"/>
      <c r="EU112" s="68"/>
      <c r="EV112" s="68"/>
      <c r="EW112" s="68"/>
      <c r="EX112" s="68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  <c r="IP112" s="7"/>
      <c r="IQ112" s="7"/>
      <c r="IR112" s="7"/>
      <c r="IS112" s="7"/>
      <c r="IT112" s="7"/>
      <c r="IU112" s="7"/>
      <c r="IV112" s="7"/>
      <c r="IW112" s="7"/>
      <c r="IX112" s="7"/>
      <c r="IY112" s="7"/>
      <c r="IZ112" s="7"/>
      <c r="JA112" s="7"/>
      <c r="JB112" s="7"/>
      <c r="JC112" s="7"/>
      <c r="JD112" s="592">
        <v>350000.01999999984</v>
      </c>
      <c r="JF112" s="592">
        <v>237339.5</v>
      </c>
      <c r="JH112" s="592">
        <v>265325</v>
      </c>
      <c r="JJ112" s="592">
        <v>259654</v>
      </c>
      <c r="JL112" s="592">
        <v>248765</v>
      </c>
      <c r="JN112" s="592">
        <f t="shared" si="39"/>
        <v>8749.8979999999865</v>
      </c>
      <c r="JO112" s="593">
        <f t="shared" si="40"/>
        <v>2.4999707142873851E-2</v>
      </c>
      <c r="JP112" s="7"/>
      <c r="JQ112" s="592">
        <f t="shared" si="41"/>
        <v>121410.41799999983</v>
      </c>
      <c r="JR112" s="593">
        <v>0.38164602894621241</v>
      </c>
    </row>
    <row r="113" spans="1:278" s="5" customFormat="1" ht="15" customHeight="1">
      <c r="A113" s="1" t="s">
        <v>125</v>
      </c>
      <c r="B113" s="170"/>
      <c r="C113" s="57" t="s">
        <v>126</v>
      </c>
      <c r="D113" s="66" t="e">
        <v>#VALUE!</v>
      </c>
      <c r="E113" s="57">
        <v>0</v>
      </c>
      <c r="F113" s="66" t="e">
        <v>#DIV/0!</v>
      </c>
      <c r="G113" s="57" t="s">
        <v>126</v>
      </c>
      <c r="H113" s="58" t="e">
        <v>#VALUE!</v>
      </c>
      <c r="I113" s="60"/>
      <c r="J113" s="61" t="e">
        <v>#VALUE!</v>
      </c>
      <c r="K113" s="62" t="e">
        <v>#VALUE!</v>
      </c>
      <c r="L113" s="63"/>
      <c r="M113" s="53"/>
      <c r="N113" s="64" t="s">
        <v>126</v>
      </c>
      <c r="O113" s="65"/>
      <c r="P113" s="172" t="s">
        <v>125</v>
      </c>
      <c r="Q113" s="66" t="e">
        <v>#VALUE!</v>
      </c>
      <c r="R113" s="57" t="s">
        <v>125</v>
      </c>
      <c r="S113" s="66" t="e">
        <v>#VALUE!</v>
      </c>
      <c r="T113" s="57" t="s">
        <v>125</v>
      </c>
      <c r="U113" s="58" t="e">
        <v>#VALUE!</v>
      </c>
      <c r="V113" s="60"/>
      <c r="W113" s="156">
        <v>3022</v>
      </c>
      <c r="X113" s="157">
        <v>4470</v>
      </c>
      <c r="Y113" s="60"/>
      <c r="Z113" s="61" t="e">
        <v>#VALUE!</v>
      </c>
      <c r="AA113" s="62" t="e">
        <v>#VALUE!</v>
      </c>
      <c r="AO113" s="381" t="s">
        <v>125</v>
      </c>
      <c r="AQ113" s="171"/>
      <c r="AR113" s="404" t="s">
        <v>126</v>
      </c>
      <c r="AS113" s="452"/>
      <c r="AT113" s="405"/>
      <c r="AU113" s="405"/>
      <c r="AV113" s="405"/>
      <c r="AW113" s="405"/>
      <c r="AX113" s="405"/>
      <c r="AY113" s="405"/>
      <c r="AZ113" s="405"/>
      <c r="BA113" s="405"/>
      <c r="BB113" s="406"/>
      <c r="BC113" s="405"/>
      <c r="BD113" s="469"/>
      <c r="BE113" s="538"/>
      <c r="BF113" s="381" t="s">
        <v>125</v>
      </c>
      <c r="BG113" s="469">
        <v>0</v>
      </c>
      <c r="BH113" s="468">
        <v>0</v>
      </c>
      <c r="BI113" s="468">
        <v>0</v>
      </c>
      <c r="BJ113" s="468">
        <v>0</v>
      </c>
      <c r="BK113" s="468">
        <v>0</v>
      </c>
      <c r="BL113" s="468">
        <v>0</v>
      </c>
      <c r="BM113" s="468">
        <v>0</v>
      </c>
      <c r="BN113" s="468">
        <v>0</v>
      </c>
      <c r="BO113" s="468">
        <v>0</v>
      </c>
      <c r="BP113" s="468">
        <v>0</v>
      </c>
      <c r="BQ113" s="468">
        <v>0</v>
      </c>
      <c r="BR113" s="469">
        <v>0</v>
      </c>
      <c r="BS113" s="538"/>
      <c r="BT113" s="538"/>
      <c r="BU113" s="381" t="s">
        <v>125</v>
      </c>
      <c r="BV113" s="685"/>
      <c r="BW113" s="57"/>
      <c r="BX113" s="200" t="s">
        <v>126</v>
      </c>
      <c r="BY113" s="405"/>
      <c r="BZ113" s="405"/>
      <c r="CA113" s="405"/>
      <c r="CB113" s="405"/>
      <c r="CC113" s="405"/>
      <c r="CD113" s="405"/>
      <c r="CE113" s="405"/>
      <c r="CF113" s="405"/>
      <c r="CG113" s="405"/>
      <c r="CH113" s="406"/>
      <c r="CI113" s="499"/>
      <c r="CJ113" s="472"/>
      <c r="CK113" s="538"/>
      <c r="CL113" s="381" t="s">
        <v>125</v>
      </c>
      <c r="CM113" s="471">
        <v>0</v>
      </c>
      <c r="CN113" s="471">
        <v>0</v>
      </c>
      <c r="CO113" s="471">
        <v>0</v>
      </c>
      <c r="CP113" s="471">
        <v>0</v>
      </c>
      <c r="CQ113" s="471">
        <v>0</v>
      </c>
      <c r="CR113" s="471">
        <v>0</v>
      </c>
      <c r="CS113" s="471">
        <v>0</v>
      </c>
      <c r="CT113" s="471">
        <v>0</v>
      </c>
      <c r="CU113" s="471">
        <v>0</v>
      </c>
      <c r="CV113" s="471">
        <v>0</v>
      </c>
      <c r="CW113" s="471">
        <v>0</v>
      </c>
      <c r="CX113" s="471">
        <v>0</v>
      </c>
      <c r="CY113" s="538"/>
      <c r="CZ113" s="538"/>
      <c r="DA113" s="381" t="s">
        <v>125</v>
      </c>
      <c r="DB113" s="538"/>
      <c r="DC113" s="538"/>
      <c r="DD113" s="57"/>
      <c r="DE113" s="230"/>
      <c r="DF113" s="173" t="s">
        <v>126</v>
      </c>
      <c r="DH113" s="592">
        <v>1200</v>
      </c>
      <c r="DI113" s="610">
        <v>-19545</v>
      </c>
      <c r="DJ113" s="472">
        <v>-19545</v>
      </c>
      <c r="DK113" s="472">
        <v>-19545</v>
      </c>
      <c r="DL113" s="472">
        <v>-19545</v>
      </c>
      <c r="DM113" s="472">
        <v>-19545</v>
      </c>
      <c r="DN113" s="472">
        <v>-19545</v>
      </c>
      <c r="DO113" s="472">
        <v>-19545</v>
      </c>
      <c r="DP113" s="472">
        <v>-19545</v>
      </c>
      <c r="DQ113" s="472">
        <v>-19545</v>
      </c>
      <c r="DR113" s="472">
        <v>-19545</v>
      </c>
      <c r="DS113" s="472">
        <v>-19545</v>
      </c>
      <c r="DT113" s="472">
        <v>-19545</v>
      </c>
      <c r="DU113" s="68"/>
      <c r="DV113" s="381" t="s">
        <v>125</v>
      </c>
      <c r="DW113" s="470">
        <v>-19545</v>
      </c>
      <c r="DX113" s="470">
        <v>-39090</v>
      </c>
      <c r="DY113" s="470">
        <v>-58635</v>
      </c>
      <c r="DZ113" s="470">
        <v>-78180</v>
      </c>
      <c r="EA113" s="470">
        <v>-97725</v>
      </c>
      <c r="EB113" s="470">
        <v>-117270</v>
      </c>
      <c r="EC113" s="470">
        <v>-136815</v>
      </c>
      <c r="ED113" s="470">
        <v>-156360</v>
      </c>
      <c r="EE113" s="470">
        <v>-175905</v>
      </c>
      <c r="EF113" s="470">
        <v>-195450</v>
      </c>
      <c r="EG113" s="470">
        <v>-214995</v>
      </c>
      <c r="EH113" s="473">
        <v>-234540</v>
      </c>
      <c r="EI113" s="405"/>
      <c r="EJ113" s="408"/>
      <c r="EK113" s="68"/>
      <c r="EL113" s="68"/>
      <c r="EM113" s="68"/>
      <c r="EN113" s="68"/>
      <c r="EO113" s="68"/>
      <c r="EP113" s="68"/>
      <c r="EQ113" s="68"/>
      <c r="ER113" s="68"/>
      <c r="ES113" s="68"/>
      <c r="ET113" s="68"/>
      <c r="EU113" s="68"/>
      <c r="EV113" s="68"/>
      <c r="EW113" s="68"/>
      <c r="EX113" s="68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  <c r="GL113" s="7"/>
      <c r="GM113" s="7"/>
      <c r="GN113" s="7"/>
      <c r="GO113" s="7"/>
      <c r="GP113" s="7"/>
      <c r="GQ113" s="7"/>
      <c r="GR113" s="7"/>
      <c r="GS113" s="7"/>
      <c r="GT113" s="7"/>
      <c r="GU113" s="7"/>
      <c r="GV113" s="7"/>
      <c r="GW113" s="7"/>
      <c r="GX113" s="7"/>
      <c r="GY113" s="7"/>
      <c r="GZ113" s="7"/>
      <c r="HA113" s="7"/>
      <c r="HB113" s="7"/>
      <c r="HC113" s="7"/>
      <c r="HD113" s="7"/>
      <c r="HE113" s="7"/>
      <c r="HF113" s="7"/>
      <c r="HG113" s="7"/>
      <c r="HH113" s="7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  <c r="IP113" s="7"/>
      <c r="IQ113" s="7"/>
      <c r="IR113" s="7"/>
      <c r="IS113" s="7"/>
      <c r="IT113" s="7"/>
      <c r="IU113" s="7"/>
      <c r="IV113" s="7"/>
      <c r="IW113" s="7"/>
      <c r="IX113" s="7"/>
      <c r="IY113" s="7"/>
      <c r="IZ113" s="7"/>
      <c r="JA113" s="7"/>
      <c r="JB113" s="7"/>
      <c r="JC113" s="7"/>
      <c r="JD113" s="592">
        <v>0</v>
      </c>
      <c r="JF113" s="592">
        <v>0</v>
      </c>
      <c r="JH113" s="592">
        <v>5301.4699999999993</v>
      </c>
      <c r="JJ113" s="592">
        <v>3022</v>
      </c>
      <c r="JL113" s="592">
        <v>4470</v>
      </c>
      <c r="JN113" s="592">
        <f t="shared" si="39"/>
        <v>1200</v>
      </c>
      <c r="JO113" s="593"/>
      <c r="JP113" s="7"/>
      <c r="JQ113" s="592">
        <f t="shared" si="41"/>
        <v>1200</v>
      </c>
      <c r="JR113" s="593">
        <v>-0.60291197882197223</v>
      </c>
    </row>
    <row r="114" spans="1:278" s="5" customFormat="1" ht="15" customHeight="1">
      <c r="A114" s="1" t="s">
        <v>127</v>
      </c>
      <c r="B114" s="170"/>
      <c r="C114" s="57" t="s">
        <v>128</v>
      </c>
      <c r="D114" s="66" t="e">
        <v>#VALUE!</v>
      </c>
      <c r="E114" s="57">
        <v>0</v>
      </c>
      <c r="F114" s="66" t="e">
        <v>#DIV/0!</v>
      </c>
      <c r="G114" s="57" t="s">
        <v>128</v>
      </c>
      <c r="H114" s="58" t="e">
        <v>#VALUE!</v>
      </c>
      <c r="I114" s="60"/>
      <c r="J114" s="61" t="e">
        <v>#VALUE!</v>
      </c>
      <c r="K114" s="62" t="e">
        <v>#VALUE!</v>
      </c>
      <c r="L114" s="63"/>
      <c r="M114" s="53"/>
      <c r="N114" s="64" t="s">
        <v>128</v>
      </c>
      <c r="O114" s="65"/>
      <c r="P114" s="172" t="s">
        <v>127</v>
      </c>
      <c r="Q114" s="66" t="e">
        <v>#VALUE!</v>
      </c>
      <c r="R114" s="57" t="s">
        <v>127</v>
      </c>
      <c r="S114" s="66" t="e">
        <v>#VALUE!</v>
      </c>
      <c r="T114" s="57" t="s">
        <v>127</v>
      </c>
      <c r="U114" s="58" t="e">
        <v>#VALUE!</v>
      </c>
      <c r="V114" s="60"/>
      <c r="W114" s="156">
        <v>98736</v>
      </c>
      <c r="X114" s="157">
        <v>94032</v>
      </c>
      <c r="Y114" s="60"/>
      <c r="Z114" s="61" t="e">
        <v>#VALUE!</v>
      </c>
      <c r="AA114" s="62" t="e">
        <v>#VALUE!</v>
      </c>
      <c r="AO114" s="381" t="s">
        <v>127</v>
      </c>
      <c r="AQ114" s="171"/>
      <c r="AR114" s="404" t="s">
        <v>128</v>
      </c>
      <c r="AS114" s="405">
        <v>8639</v>
      </c>
      <c r="AT114" s="405">
        <v>8639</v>
      </c>
      <c r="AU114" s="405">
        <v>8639</v>
      </c>
      <c r="AV114" s="405">
        <v>8639</v>
      </c>
      <c r="AW114" s="405">
        <v>8639</v>
      </c>
      <c r="AX114" s="405">
        <v>8639</v>
      </c>
      <c r="AY114" s="405">
        <v>8639</v>
      </c>
      <c r="AZ114" s="405">
        <v>8639</v>
      </c>
      <c r="BA114" s="405">
        <v>8639</v>
      </c>
      <c r="BB114" s="406"/>
      <c r="BC114" s="405"/>
      <c r="BD114" s="469"/>
      <c r="BE114" s="538"/>
      <c r="BF114" s="381" t="s">
        <v>127</v>
      </c>
      <c r="BG114" s="469">
        <v>8639</v>
      </c>
      <c r="BH114" s="468">
        <v>17278</v>
      </c>
      <c r="BI114" s="468">
        <v>25917</v>
      </c>
      <c r="BJ114" s="468">
        <v>34556</v>
      </c>
      <c r="BK114" s="468">
        <v>43195</v>
      </c>
      <c r="BL114" s="468">
        <v>51834</v>
      </c>
      <c r="BM114" s="468">
        <v>60473</v>
      </c>
      <c r="BN114" s="468">
        <v>69112</v>
      </c>
      <c r="BO114" s="468">
        <v>77751</v>
      </c>
      <c r="BP114" s="468">
        <v>77751</v>
      </c>
      <c r="BQ114" s="468">
        <v>77751</v>
      </c>
      <c r="BR114" s="469">
        <v>77751</v>
      </c>
      <c r="BS114" s="538"/>
      <c r="BT114" s="538"/>
      <c r="BU114" s="381" t="s">
        <v>127</v>
      </c>
      <c r="BV114" s="685"/>
      <c r="BW114" s="57"/>
      <c r="BX114" s="200" t="s">
        <v>128</v>
      </c>
      <c r="BY114" s="405">
        <v>8639</v>
      </c>
      <c r="BZ114" s="405">
        <v>8639</v>
      </c>
      <c r="CA114" s="405">
        <v>8639</v>
      </c>
      <c r="CB114" s="405">
        <v>8639</v>
      </c>
      <c r="CC114" s="405">
        <v>8639</v>
      </c>
      <c r="CD114" s="405">
        <v>8639</v>
      </c>
      <c r="CE114" s="405">
        <v>8639</v>
      </c>
      <c r="CF114" s="405">
        <v>8639</v>
      </c>
      <c r="CG114" s="405">
        <v>8639</v>
      </c>
      <c r="CH114" s="406"/>
      <c r="CI114" s="499"/>
      <c r="CJ114" s="472"/>
      <c r="CK114" s="538"/>
      <c r="CL114" s="381" t="s">
        <v>127</v>
      </c>
      <c r="CM114" s="471">
        <v>8639</v>
      </c>
      <c r="CN114" s="471">
        <v>17278</v>
      </c>
      <c r="CO114" s="471">
        <v>25917</v>
      </c>
      <c r="CP114" s="471">
        <v>34556</v>
      </c>
      <c r="CQ114" s="471">
        <v>43195</v>
      </c>
      <c r="CR114" s="471">
        <v>51834</v>
      </c>
      <c r="CS114" s="471">
        <v>60473</v>
      </c>
      <c r="CT114" s="471">
        <v>69112</v>
      </c>
      <c r="CU114" s="471">
        <v>77751</v>
      </c>
      <c r="CV114" s="471">
        <v>77751</v>
      </c>
      <c r="CW114" s="471">
        <v>77751</v>
      </c>
      <c r="CX114" s="471">
        <v>77751</v>
      </c>
      <c r="CY114" s="538"/>
      <c r="CZ114" s="538"/>
      <c r="DA114" s="381" t="s">
        <v>127</v>
      </c>
      <c r="DB114" s="538"/>
      <c r="DC114" s="538"/>
      <c r="DD114" s="57"/>
      <c r="DE114" s="230"/>
      <c r="DF114" s="173" t="s">
        <v>128</v>
      </c>
      <c r="DH114" s="592">
        <v>0</v>
      </c>
      <c r="DI114" s="610">
        <v>-19545</v>
      </c>
      <c r="DJ114" s="472">
        <v>-19545</v>
      </c>
      <c r="DK114" s="472">
        <v>-19545</v>
      </c>
      <c r="DL114" s="472">
        <v>-19545</v>
      </c>
      <c r="DM114" s="472">
        <v>-19545</v>
      </c>
      <c r="DN114" s="472">
        <v>-19545</v>
      </c>
      <c r="DO114" s="472">
        <v>-19545</v>
      </c>
      <c r="DP114" s="472">
        <v>-19545</v>
      </c>
      <c r="DQ114" s="472">
        <v>-19545</v>
      </c>
      <c r="DR114" s="472">
        <v>-19545</v>
      </c>
      <c r="DS114" s="472">
        <v>-19545</v>
      </c>
      <c r="DT114" s="472">
        <v>-19545</v>
      </c>
      <c r="DU114" s="68"/>
      <c r="DV114" s="381" t="s">
        <v>127</v>
      </c>
      <c r="DW114" s="470">
        <v>-19545</v>
      </c>
      <c r="DX114" s="470">
        <v>-39090</v>
      </c>
      <c r="DY114" s="470">
        <v>-58635</v>
      </c>
      <c r="DZ114" s="470">
        <v>-78180</v>
      </c>
      <c r="EA114" s="470">
        <v>-97725</v>
      </c>
      <c r="EB114" s="470">
        <v>-117270</v>
      </c>
      <c r="EC114" s="470">
        <v>-136815</v>
      </c>
      <c r="ED114" s="470">
        <v>-156360</v>
      </c>
      <c r="EE114" s="470">
        <v>-175905</v>
      </c>
      <c r="EF114" s="470">
        <v>-195450</v>
      </c>
      <c r="EG114" s="470">
        <v>-214995</v>
      </c>
      <c r="EH114" s="473">
        <v>-234540</v>
      </c>
      <c r="EI114" s="405"/>
      <c r="EJ114" s="408"/>
      <c r="EK114" s="68"/>
      <c r="EL114" s="68"/>
      <c r="EM114" s="68"/>
      <c r="EN114" s="68"/>
      <c r="EO114" s="68"/>
      <c r="EP114" s="68"/>
      <c r="EQ114" s="68"/>
      <c r="ER114" s="68"/>
      <c r="ES114" s="68"/>
      <c r="ET114" s="68"/>
      <c r="EU114" s="68"/>
      <c r="EV114" s="68"/>
      <c r="EW114" s="68"/>
      <c r="EX114" s="68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  <c r="IP114" s="7"/>
      <c r="IQ114" s="7"/>
      <c r="IR114" s="7"/>
      <c r="IS114" s="7"/>
      <c r="IT114" s="7"/>
      <c r="IU114" s="7"/>
      <c r="IV114" s="7"/>
      <c r="IW114" s="7"/>
      <c r="IX114" s="7"/>
      <c r="IY114" s="7"/>
      <c r="IZ114" s="7"/>
      <c r="JA114" s="7"/>
      <c r="JB114" s="7"/>
      <c r="JC114" s="7"/>
      <c r="JD114" s="592">
        <v>0</v>
      </c>
      <c r="JF114" s="592">
        <v>103668</v>
      </c>
      <c r="JH114" s="592">
        <v>103668</v>
      </c>
      <c r="JJ114" s="592">
        <v>98736</v>
      </c>
      <c r="JL114" s="592">
        <v>94032</v>
      </c>
      <c r="JN114" s="592">
        <f t="shared" si="39"/>
        <v>0</v>
      </c>
      <c r="JO114" s="593"/>
      <c r="JP114" s="7"/>
      <c r="JQ114" s="592">
        <f t="shared" si="41"/>
        <v>-103668</v>
      </c>
      <c r="JR114" s="593">
        <v>-1</v>
      </c>
    </row>
    <row r="115" spans="1:278" s="7" customFormat="1" ht="5.0999999999999996" customHeight="1">
      <c r="A115" s="1"/>
      <c r="B115" s="6"/>
      <c r="C115" s="187"/>
      <c r="D115" s="188"/>
      <c r="E115" s="187"/>
      <c r="F115" s="188"/>
      <c r="G115" s="187"/>
      <c r="H115" s="189"/>
      <c r="I115" s="60"/>
      <c r="J115" s="190"/>
      <c r="K115" s="191"/>
      <c r="L115" s="192"/>
      <c r="M115" s="108"/>
      <c r="N115" s="193"/>
      <c r="O115" s="65"/>
      <c r="P115" s="187"/>
      <c r="Q115" s="188"/>
      <c r="R115" s="187"/>
      <c r="S115" s="188"/>
      <c r="T115" s="187"/>
      <c r="U115" s="189"/>
      <c r="V115" s="60"/>
      <c r="W115" s="194"/>
      <c r="X115" s="195">
        <v>229763</v>
      </c>
      <c r="Y115" s="60"/>
      <c r="Z115" s="190"/>
      <c r="AA115" s="191"/>
      <c r="AO115" s="381"/>
      <c r="AQ115" s="454"/>
      <c r="AR115" s="474"/>
      <c r="AS115" s="672"/>
      <c r="AT115" s="672"/>
      <c r="AU115" s="672"/>
      <c r="AV115" s="672"/>
      <c r="AW115" s="672"/>
      <c r="AX115" s="673"/>
      <c r="AY115" s="673"/>
      <c r="AZ115" s="505"/>
      <c r="BA115" s="505"/>
      <c r="BB115" s="674"/>
      <c r="BC115" s="673"/>
      <c r="BD115" s="503"/>
      <c r="BE115" s="68"/>
      <c r="BF115" s="381"/>
      <c r="BG115" s="505"/>
      <c r="BH115" s="505"/>
      <c r="BI115" s="505"/>
      <c r="BJ115" s="505"/>
      <c r="BK115" s="505"/>
      <c r="BL115" s="505"/>
      <c r="BM115" s="505"/>
      <c r="BN115" s="505"/>
      <c r="BO115" s="505"/>
      <c r="BP115" s="505"/>
      <c r="BQ115" s="505"/>
      <c r="BR115" s="503"/>
      <c r="BS115" s="68"/>
      <c r="BT115" s="68"/>
      <c r="BU115" s="381"/>
      <c r="BV115" s="68"/>
      <c r="BW115" s="506"/>
      <c r="BX115" s="519"/>
      <c r="BY115" s="505"/>
      <c r="BZ115" s="505"/>
      <c r="CA115" s="505"/>
      <c r="CB115" s="505"/>
      <c r="CC115" s="505"/>
      <c r="CD115" s="505"/>
      <c r="CE115" s="505"/>
      <c r="CF115" s="505"/>
      <c r="CG115" s="505"/>
      <c r="CH115" s="505"/>
      <c r="CI115" s="505"/>
      <c r="CJ115" s="503"/>
      <c r="CK115" s="68"/>
      <c r="CL115" s="381"/>
      <c r="CM115" s="520"/>
      <c r="CN115" s="520"/>
      <c r="CO115" s="520"/>
      <c r="CP115" s="520"/>
      <c r="CQ115" s="520"/>
      <c r="CR115" s="520"/>
      <c r="CS115" s="520"/>
      <c r="CT115" s="520"/>
      <c r="CU115" s="520"/>
      <c r="CV115" s="520"/>
      <c r="CW115" s="520"/>
      <c r="CX115" s="675"/>
      <c r="CY115" s="68"/>
      <c r="CZ115" s="68"/>
      <c r="DA115" s="381"/>
      <c r="DB115" s="68"/>
      <c r="DC115" s="68"/>
      <c r="DD115" s="506"/>
      <c r="DE115" s="613"/>
      <c r="DF115" s="519"/>
      <c r="DH115" s="622"/>
      <c r="DI115" s="623"/>
      <c r="DJ115" s="505"/>
      <c r="DK115" s="505"/>
      <c r="DL115" s="505"/>
      <c r="DM115" s="505"/>
      <c r="DN115" s="505"/>
      <c r="DO115" s="505"/>
      <c r="DP115" s="505"/>
      <c r="DQ115" s="505"/>
      <c r="DR115" s="505"/>
      <c r="DS115" s="505"/>
      <c r="DT115" s="503"/>
      <c r="DU115" s="68"/>
      <c r="DV115" s="381"/>
      <c r="DW115" s="520"/>
      <c r="DX115" s="520"/>
      <c r="DY115" s="520"/>
      <c r="DZ115" s="520"/>
      <c r="EA115" s="520"/>
      <c r="EB115" s="520"/>
      <c r="EC115" s="520"/>
      <c r="ED115" s="520"/>
      <c r="EE115" s="520"/>
      <c r="EF115" s="520"/>
      <c r="EG115" s="520"/>
      <c r="EH115" s="521"/>
      <c r="JD115" s="622"/>
      <c r="JF115" s="622"/>
      <c r="JH115" s="622"/>
      <c r="JJ115" s="622"/>
      <c r="JL115" s="622"/>
      <c r="JN115" s="622"/>
      <c r="JO115" s="622"/>
      <c r="JQ115" s="622"/>
      <c r="JR115" s="622"/>
    </row>
    <row r="116" spans="1:278" s="101" customFormat="1" ht="15" customHeight="1">
      <c r="A116" s="87" t="s">
        <v>129</v>
      </c>
      <c r="B116" s="88"/>
      <c r="C116" s="89" t="s">
        <v>130</v>
      </c>
      <c r="D116" s="99" t="e">
        <v>#VALUE!</v>
      </c>
      <c r="E116" s="89">
        <v>0</v>
      </c>
      <c r="F116" s="99" t="e">
        <v>#DIV/0!</v>
      </c>
      <c r="G116" s="89" t="s">
        <v>130</v>
      </c>
      <c r="H116" s="90" t="e">
        <v>#VALUE!</v>
      </c>
      <c r="I116" s="92"/>
      <c r="J116" s="93" t="e">
        <v>#VALUE!</v>
      </c>
      <c r="K116" s="94" t="e">
        <v>#VALUE!</v>
      </c>
      <c r="L116" s="95"/>
      <c r="M116" s="96"/>
      <c r="N116" s="97" t="s">
        <v>130</v>
      </c>
      <c r="O116" s="98"/>
      <c r="P116" s="89" t="s">
        <v>129</v>
      </c>
      <c r="Q116" s="99" t="e">
        <v>#VALUE!</v>
      </c>
      <c r="R116" s="89" t="s">
        <v>129</v>
      </c>
      <c r="S116" s="99" t="e">
        <v>#VALUE!</v>
      </c>
      <c r="T116" s="89" t="s">
        <v>129</v>
      </c>
      <c r="U116" s="90" t="e">
        <v>#VALUE!</v>
      </c>
      <c r="V116" s="92"/>
      <c r="W116" s="160">
        <v>385798.23</v>
      </c>
      <c r="X116" s="161">
        <v>365656</v>
      </c>
      <c r="Y116" s="92"/>
      <c r="Z116" s="93" t="e">
        <v>#VALUE!</v>
      </c>
      <c r="AA116" s="94" t="e">
        <v>#VALUE!</v>
      </c>
      <c r="AO116" s="427" t="s">
        <v>129</v>
      </c>
      <c r="AQ116" s="96"/>
      <c r="AR116" s="428" t="s">
        <v>130</v>
      </c>
      <c r="AS116" s="429">
        <v>22409.71</v>
      </c>
      <c r="AT116" s="429">
        <v>66397.760000000009</v>
      </c>
      <c r="AU116" s="429">
        <v>25208.13</v>
      </c>
      <c r="AV116" s="429">
        <v>24647.84</v>
      </c>
      <c r="AW116" s="683">
        <v>25979.61</v>
      </c>
      <c r="AX116" s="429">
        <v>33778.44</v>
      </c>
      <c r="AY116" s="429">
        <v>30795.96</v>
      </c>
      <c r="AZ116" s="522">
        <v>29932.26</v>
      </c>
      <c r="BA116" s="522">
        <v>29749.7</v>
      </c>
      <c r="BB116" s="680">
        <v>0</v>
      </c>
      <c r="BC116" s="429">
        <v>0</v>
      </c>
      <c r="BD116" s="512">
        <v>0</v>
      </c>
      <c r="BE116" s="432"/>
      <c r="BF116" s="427" t="s">
        <v>129</v>
      </c>
      <c r="BG116" s="522">
        <v>22409.71</v>
      </c>
      <c r="BH116" s="522">
        <v>88807.47</v>
      </c>
      <c r="BI116" s="522">
        <v>114015.6</v>
      </c>
      <c r="BJ116" s="522">
        <v>138663.44</v>
      </c>
      <c r="BK116" s="522">
        <v>164643.05000000002</v>
      </c>
      <c r="BL116" s="522">
        <v>198421.49000000002</v>
      </c>
      <c r="BM116" s="522">
        <v>229217.45</v>
      </c>
      <c r="BN116" s="522">
        <v>259149.71</v>
      </c>
      <c r="BO116" s="522">
        <v>288899.41000000003</v>
      </c>
      <c r="BP116" s="522">
        <v>288899.41000000003</v>
      </c>
      <c r="BQ116" s="522">
        <v>288899.41000000003</v>
      </c>
      <c r="BR116" s="522">
        <v>288899.41000000003</v>
      </c>
      <c r="BS116" s="432"/>
      <c r="BT116" s="432"/>
      <c r="BU116" s="427" t="s">
        <v>129</v>
      </c>
      <c r="BV116" s="432"/>
      <c r="BW116" s="514"/>
      <c r="BX116" s="523" t="s">
        <v>130</v>
      </c>
      <c r="BY116" s="522">
        <v>22409.71</v>
      </c>
      <c r="BZ116" s="522">
        <v>66397.760000000009</v>
      </c>
      <c r="CA116" s="522">
        <v>25208.13</v>
      </c>
      <c r="CB116" s="522">
        <v>24647.84</v>
      </c>
      <c r="CC116" s="522">
        <v>25979.61</v>
      </c>
      <c r="CD116" s="522">
        <v>33778.44</v>
      </c>
      <c r="CE116" s="522">
        <v>30795.96</v>
      </c>
      <c r="CF116" s="522">
        <v>29932.26</v>
      </c>
      <c r="CG116" s="522">
        <v>29749.7</v>
      </c>
      <c r="CH116" s="522">
        <v>0</v>
      </c>
      <c r="CI116" s="522">
        <v>0</v>
      </c>
      <c r="CJ116" s="512">
        <v>0</v>
      </c>
      <c r="CK116" s="432"/>
      <c r="CL116" s="427" t="s">
        <v>129</v>
      </c>
      <c r="CM116" s="522">
        <v>22409.71</v>
      </c>
      <c r="CN116" s="522">
        <v>88807.47</v>
      </c>
      <c r="CO116" s="522">
        <v>114015.6</v>
      </c>
      <c r="CP116" s="522">
        <v>138663.44</v>
      </c>
      <c r="CQ116" s="522">
        <v>164643.05000000002</v>
      </c>
      <c r="CR116" s="522">
        <v>198421.49000000002</v>
      </c>
      <c r="CS116" s="522">
        <v>229217.45</v>
      </c>
      <c r="CT116" s="522">
        <v>259149.71</v>
      </c>
      <c r="CU116" s="522">
        <v>288899.41000000003</v>
      </c>
      <c r="CV116" s="522">
        <v>288899.41000000003</v>
      </c>
      <c r="CW116" s="522">
        <v>288899.41000000003</v>
      </c>
      <c r="CX116" s="522">
        <v>288899.41000000003</v>
      </c>
      <c r="CY116" s="432"/>
      <c r="CZ116" s="432"/>
      <c r="DA116" s="427" t="s">
        <v>129</v>
      </c>
      <c r="DB116" s="432"/>
      <c r="DC116" s="432"/>
      <c r="DD116" s="514"/>
      <c r="DE116" s="432"/>
      <c r="DF116" s="523" t="s">
        <v>130</v>
      </c>
      <c r="DH116" s="599">
        <v>397396.91799999983</v>
      </c>
      <c r="DI116" s="624">
        <v>-175905</v>
      </c>
      <c r="DJ116" s="522">
        <v>-175905</v>
      </c>
      <c r="DK116" s="522">
        <v>-175905</v>
      </c>
      <c r="DL116" s="522">
        <v>-175905</v>
      </c>
      <c r="DM116" s="522">
        <v>-175905</v>
      </c>
      <c r="DN116" s="522">
        <v>-175905</v>
      </c>
      <c r="DO116" s="522">
        <v>-175905</v>
      </c>
      <c r="DP116" s="522">
        <v>-175905</v>
      </c>
      <c r="DQ116" s="522">
        <v>-175905</v>
      </c>
      <c r="DR116" s="522">
        <v>-175905</v>
      </c>
      <c r="DS116" s="522">
        <v>-175905</v>
      </c>
      <c r="DT116" s="539">
        <v>-175905</v>
      </c>
      <c r="DU116" s="432"/>
      <c r="DV116" s="427" t="s">
        <v>129</v>
      </c>
      <c r="DW116" s="522">
        <v>-175905</v>
      </c>
      <c r="DX116" s="522">
        <v>-351810</v>
      </c>
      <c r="DY116" s="522">
        <v>-527715</v>
      </c>
      <c r="DZ116" s="522">
        <v>-703620</v>
      </c>
      <c r="EA116" s="522">
        <v>-879525</v>
      </c>
      <c r="EB116" s="522">
        <v>-1055430</v>
      </c>
      <c r="EC116" s="522">
        <v>-1231335</v>
      </c>
      <c r="ED116" s="522">
        <v>-1407240</v>
      </c>
      <c r="EE116" s="522">
        <v>-1583145</v>
      </c>
      <c r="EF116" s="522">
        <v>-1759050</v>
      </c>
      <c r="EG116" s="522">
        <v>-1934955</v>
      </c>
      <c r="EH116" s="540">
        <v>-2110860</v>
      </c>
      <c r="JD116" s="599">
        <v>391601.55999999982</v>
      </c>
      <c r="JF116" s="599">
        <v>387080.18</v>
      </c>
      <c r="JH116" s="599">
        <v>400069.36</v>
      </c>
      <c r="JJ116" s="599">
        <v>385798.23</v>
      </c>
      <c r="JL116" s="599">
        <v>365656</v>
      </c>
      <c r="JN116" s="599">
        <f t="shared" ref="JN116" si="42">+DH116-JD116</f>
        <v>5795.3580000000075</v>
      </c>
      <c r="JO116" s="612">
        <f t="shared" ref="JO116" si="43">+JN116/JD116</f>
        <v>1.4799118777769961E-2</v>
      </c>
      <c r="JQ116" s="599">
        <f t="shared" ref="JQ116" si="44">+DH116-JF116</f>
        <v>10316.737999999837</v>
      </c>
      <c r="JR116" s="612">
        <v>0</v>
      </c>
    </row>
    <row r="117" spans="1:278" s="7" customFormat="1" ht="5.0999999999999996" customHeight="1">
      <c r="A117" s="1"/>
      <c r="B117" s="6"/>
      <c r="C117" s="187"/>
      <c r="D117" s="188"/>
      <c r="E117" s="187"/>
      <c r="F117" s="188"/>
      <c r="G117" s="187"/>
      <c r="H117" s="189"/>
      <c r="I117" s="60"/>
      <c r="J117" s="190"/>
      <c r="K117" s="191"/>
      <c r="L117" s="192"/>
      <c r="M117" s="108"/>
      <c r="N117" s="193"/>
      <c r="O117" s="65"/>
      <c r="P117" s="187"/>
      <c r="Q117" s="188"/>
      <c r="R117" s="187"/>
      <c r="S117" s="188"/>
      <c r="T117" s="187"/>
      <c r="U117" s="189"/>
      <c r="V117" s="60"/>
      <c r="W117" s="194"/>
      <c r="X117" s="195"/>
      <c r="Y117" s="60"/>
      <c r="Z117" s="190"/>
      <c r="AA117" s="191"/>
      <c r="AO117" s="381"/>
      <c r="AQ117" s="454"/>
      <c r="AR117" s="474"/>
      <c r="AS117" s="672"/>
      <c r="AT117" s="672"/>
      <c r="AU117" s="672"/>
      <c r="AV117" s="672"/>
      <c r="AW117" s="672"/>
      <c r="AX117" s="673"/>
      <c r="AY117" s="673"/>
      <c r="AZ117" s="505"/>
      <c r="BA117" s="505"/>
      <c r="BB117" s="674"/>
      <c r="BC117" s="673"/>
      <c r="BD117" s="503"/>
      <c r="BE117" s="68"/>
      <c r="BF117" s="381"/>
      <c r="BG117" s="505"/>
      <c r="BH117" s="505"/>
      <c r="BI117" s="505"/>
      <c r="BJ117" s="505"/>
      <c r="BK117" s="505"/>
      <c r="BL117" s="505"/>
      <c r="BM117" s="505"/>
      <c r="BN117" s="505"/>
      <c r="BO117" s="505"/>
      <c r="BP117" s="505"/>
      <c r="BQ117" s="505"/>
      <c r="BR117" s="503"/>
      <c r="BS117" s="68"/>
      <c r="BT117" s="68"/>
      <c r="BU117" s="381"/>
      <c r="BV117" s="68"/>
      <c r="BW117" s="506"/>
      <c r="BX117" s="519"/>
      <c r="BY117" s="505"/>
      <c r="BZ117" s="505"/>
      <c r="CA117" s="505"/>
      <c r="CB117" s="505"/>
      <c r="CC117" s="505"/>
      <c r="CD117" s="505"/>
      <c r="CE117" s="505"/>
      <c r="CF117" s="505"/>
      <c r="CG117" s="505"/>
      <c r="CH117" s="505"/>
      <c r="CI117" s="505"/>
      <c r="CJ117" s="503"/>
      <c r="CK117" s="68"/>
      <c r="CL117" s="381"/>
      <c r="CM117" s="520"/>
      <c r="CN117" s="520"/>
      <c r="CO117" s="520"/>
      <c r="CP117" s="520"/>
      <c r="CQ117" s="520"/>
      <c r="CR117" s="520"/>
      <c r="CS117" s="520"/>
      <c r="CT117" s="520"/>
      <c r="CU117" s="520"/>
      <c r="CV117" s="520"/>
      <c r="CW117" s="520"/>
      <c r="CX117" s="675"/>
      <c r="CY117" s="68"/>
      <c r="CZ117" s="68"/>
      <c r="DA117" s="381"/>
      <c r="DB117" s="68"/>
      <c r="DC117" s="68"/>
      <c r="DD117" s="637"/>
      <c r="DE117" s="638"/>
      <c r="DF117" s="238"/>
      <c r="DH117" s="639"/>
      <c r="DI117" s="623"/>
      <c r="DJ117" s="505"/>
      <c r="DK117" s="505"/>
      <c r="DL117" s="505"/>
      <c r="DM117" s="505"/>
      <c r="DN117" s="505"/>
      <c r="DO117" s="505"/>
      <c r="DP117" s="505"/>
      <c r="DQ117" s="505"/>
      <c r="DR117" s="505"/>
      <c r="DS117" s="505"/>
      <c r="DT117" s="503"/>
      <c r="DU117" s="68"/>
      <c r="DV117" s="381"/>
      <c r="DW117" s="520"/>
      <c r="DX117" s="520"/>
      <c r="DY117" s="520"/>
      <c r="DZ117" s="520"/>
      <c r="EA117" s="520"/>
      <c r="EB117" s="520"/>
      <c r="EC117" s="520"/>
      <c r="ED117" s="520"/>
      <c r="EE117" s="520"/>
      <c r="EF117" s="520"/>
      <c r="EG117" s="520"/>
      <c r="EH117" s="521"/>
      <c r="JD117" s="639"/>
      <c r="JF117" s="639"/>
      <c r="JH117" s="639"/>
      <c r="JJ117" s="639"/>
      <c r="JL117" s="639"/>
      <c r="JN117" s="639"/>
      <c r="JO117" s="639"/>
      <c r="JQ117" s="639"/>
      <c r="JR117" s="639"/>
    </row>
    <row r="118" spans="1:278" s="7" customFormat="1" ht="5.0999999999999996" customHeight="1">
      <c r="A118" s="1"/>
      <c r="B118" s="6"/>
      <c r="C118" s="216"/>
      <c r="E118" s="216"/>
      <c r="G118" s="216"/>
      <c r="I118" s="8"/>
      <c r="L118" s="8"/>
      <c r="O118" s="8"/>
      <c r="P118" s="216"/>
      <c r="Q118" s="217"/>
      <c r="R118" s="216"/>
      <c r="S118" s="217"/>
      <c r="T118" s="216"/>
      <c r="V118" s="8"/>
      <c r="W118" s="5"/>
      <c r="X118" s="5"/>
      <c r="Y118" s="8"/>
      <c r="AO118" s="381">
        <v>0</v>
      </c>
      <c r="AQ118" s="664"/>
      <c r="AR118" s="664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491"/>
      <c r="BC118" s="216"/>
      <c r="BD118" s="216"/>
      <c r="BF118" s="381">
        <v>0</v>
      </c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U118" s="381">
        <v>0</v>
      </c>
      <c r="BW118" s="664"/>
      <c r="BX118" s="664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L118" s="381">
        <v>0</v>
      </c>
      <c r="CM118" s="216"/>
      <c r="CN118" s="217"/>
      <c r="CO118" s="216"/>
      <c r="CP118" s="217"/>
      <c r="CQ118" s="216"/>
      <c r="DA118" s="381">
        <v>0</v>
      </c>
      <c r="DD118" s="664"/>
      <c r="DE118" s="664"/>
      <c r="DF118" s="664"/>
      <c r="DH118" s="664"/>
      <c r="DI118" s="216"/>
      <c r="DJ118" s="216"/>
      <c r="DK118" s="216"/>
      <c r="DL118" s="216"/>
      <c r="DM118" s="216"/>
      <c r="DN118" s="216"/>
      <c r="DO118" s="216"/>
      <c r="DP118" s="216"/>
      <c r="DQ118" s="216"/>
      <c r="DR118" s="216"/>
      <c r="DS118" s="216"/>
      <c r="DT118" s="216"/>
      <c r="DV118" s="381">
        <v>0</v>
      </c>
      <c r="DW118" s="216"/>
      <c r="DX118" s="217"/>
      <c r="DY118" s="216"/>
      <c r="DZ118" s="217"/>
      <c r="EA118" s="216"/>
      <c r="EH118" s="388"/>
      <c r="JD118" s="664"/>
      <c r="JF118" s="664"/>
      <c r="JH118" s="664"/>
      <c r="JJ118" s="664"/>
      <c r="JL118" s="664"/>
      <c r="JN118" s="664"/>
      <c r="JO118" s="664"/>
      <c r="JQ118" s="664"/>
      <c r="JR118" s="664"/>
    </row>
    <row r="119" spans="1:278" s="7" customFormat="1" ht="15" customHeight="1">
      <c r="A119" s="1"/>
      <c r="B119" s="6"/>
      <c r="I119" s="8"/>
      <c r="L119" s="8"/>
      <c r="O119" s="8"/>
      <c r="V119" s="8"/>
      <c r="W119" s="5"/>
      <c r="X119" s="5"/>
      <c r="Y119" s="8"/>
      <c r="AO119" s="381">
        <v>0</v>
      </c>
      <c r="AQ119" s="664"/>
      <c r="AR119" s="664"/>
      <c r="AS119" s="216"/>
      <c r="AT119" s="217"/>
      <c r="AU119" s="216"/>
      <c r="AV119" s="217"/>
      <c r="AW119" s="216"/>
      <c r="BB119" s="491"/>
      <c r="BC119" s="388"/>
      <c r="BF119" s="381">
        <v>0</v>
      </c>
      <c r="BG119" s="216"/>
      <c r="BH119" s="217"/>
      <c r="BI119" s="216"/>
      <c r="BJ119" s="217"/>
      <c r="BK119" s="216"/>
      <c r="BU119" s="381">
        <v>0</v>
      </c>
      <c r="BW119" s="664"/>
      <c r="BX119" s="664"/>
      <c r="BY119" s="216"/>
      <c r="BZ119" s="217"/>
      <c r="CA119" s="216"/>
      <c r="CB119" s="217"/>
      <c r="CC119" s="216"/>
      <c r="CL119" s="381">
        <v>0</v>
      </c>
      <c r="CM119" s="216"/>
      <c r="CN119" s="217"/>
      <c r="CO119" s="216"/>
      <c r="CP119" s="217"/>
      <c r="CQ119" s="216"/>
      <c r="DA119" s="381">
        <v>0</v>
      </c>
      <c r="DD119" s="664"/>
      <c r="DE119" s="664"/>
      <c r="DF119" s="664"/>
      <c r="DH119" s="664"/>
      <c r="DI119" s="216"/>
      <c r="DJ119" s="217"/>
      <c r="DK119" s="216"/>
      <c r="DL119" s="217"/>
      <c r="DM119" s="216"/>
      <c r="DV119" s="381">
        <v>0</v>
      </c>
      <c r="DW119" s="216"/>
      <c r="DX119" s="217"/>
      <c r="DY119" s="216"/>
      <c r="DZ119" s="217"/>
      <c r="EA119" s="216"/>
      <c r="EH119" s="388"/>
      <c r="JD119" s="664"/>
      <c r="JF119" s="664"/>
      <c r="JH119" s="664"/>
      <c r="JJ119" s="664"/>
      <c r="JL119" s="664"/>
      <c r="JN119" s="664"/>
      <c r="JO119" s="664"/>
      <c r="JQ119" s="664"/>
      <c r="JR119" s="664"/>
    </row>
    <row r="120" spans="1:278" s="7" customFormat="1">
      <c r="A120" s="1"/>
      <c r="B120" s="6"/>
      <c r="I120" s="8"/>
      <c r="J120" s="809" t="s">
        <v>4</v>
      </c>
      <c r="K120" s="809"/>
      <c r="L120" s="35"/>
      <c r="M120" s="810" t="s">
        <v>131</v>
      </c>
      <c r="N120" s="811"/>
      <c r="O120" s="36"/>
      <c r="V120" s="8"/>
      <c r="W120" s="218"/>
      <c r="X120" s="218"/>
      <c r="Y120" s="8"/>
      <c r="Z120" s="815" t="s">
        <v>4</v>
      </c>
      <c r="AA120" s="816"/>
      <c r="AO120" s="381">
        <v>0</v>
      </c>
      <c r="AQ120" s="801" t="s">
        <v>131</v>
      </c>
      <c r="AR120" s="803"/>
      <c r="AS120" s="541"/>
      <c r="AT120" s="542"/>
      <c r="AU120" s="543"/>
      <c r="AV120" s="217"/>
      <c r="AW120" s="216"/>
      <c r="BB120" s="491"/>
      <c r="BD120" s="68"/>
      <c r="BF120" s="381">
        <v>0</v>
      </c>
      <c r="BG120" s="543"/>
      <c r="BH120" s="542"/>
      <c r="BI120" s="543"/>
      <c r="BJ120" s="217"/>
      <c r="BK120" s="216"/>
      <c r="BU120" s="381">
        <v>0</v>
      </c>
      <c r="BW120" s="801" t="s">
        <v>131</v>
      </c>
      <c r="BX120" s="803"/>
      <c r="BY120" s="541"/>
      <c r="BZ120" s="542"/>
      <c r="CA120" s="543"/>
      <c r="CB120" s="217"/>
      <c r="CC120" s="216"/>
      <c r="CL120" s="381">
        <v>0</v>
      </c>
      <c r="CU120" s="544"/>
      <c r="CV120" s="544"/>
      <c r="CW120" s="544"/>
      <c r="CX120" s="544"/>
      <c r="DA120" s="381">
        <v>0</v>
      </c>
      <c r="DD120" s="801" t="s">
        <v>131</v>
      </c>
      <c r="DE120" s="802"/>
      <c r="DF120" s="803"/>
      <c r="DH120" s="586"/>
      <c r="DI120" s="543"/>
      <c r="DJ120" s="542"/>
      <c r="DK120" s="543"/>
      <c r="DL120" s="217"/>
      <c r="DM120" s="216"/>
      <c r="DV120" s="381">
        <v>0</v>
      </c>
      <c r="EE120" s="544"/>
      <c r="EF120" s="544"/>
      <c r="EG120" s="544"/>
      <c r="EH120" s="388"/>
      <c r="JD120" s="586"/>
      <c r="JF120" s="586"/>
      <c r="JH120" s="586"/>
      <c r="JJ120" s="586"/>
      <c r="JL120" s="586"/>
      <c r="JN120" s="586" t="s">
        <v>264</v>
      </c>
      <c r="JO120" s="586"/>
      <c r="JQ120" s="586" t="s">
        <v>264</v>
      </c>
      <c r="JR120" s="586"/>
    </row>
    <row r="121" spans="1:278" s="7" customFormat="1" ht="15" customHeight="1">
      <c r="A121" s="1"/>
      <c r="B121" s="6"/>
      <c r="C121" s="38" t="s">
        <v>7</v>
      </c>
      <c r="D121" s="219" t="s">
        <v>8</v>
      </c>
      <c r="E121" s="38" t="s">
        <v>9</v>
      </c>
      <c r="F121" s="219" t="s">
        <v>8</v>
      </c>
      <c r="G121" s="38" t="s">
        <v>10</v>
      </c>
      <c r="H121" s="219" t="s">
        <v>8</v>
      </c>
      <c r="I121" s="220"/>
      <c r="J121" s="41" t="s">
        <v>11</v>
      </c>
      <c r="K121" s="42" t="s">
        <v>12</v>
      </c>
      <c r="L121" s="35"/>
      <c r="M121" s="812"/>
      <c r="N121" s="813"/>
      <c r="O121" s="36"/>
      <c r="P121" s="38" t="s">
        <v>7</v>
      </c>
      <c r="Q121" s="219" t="s">
        <v>8</v>
      </c>
      <c r="R121" s="38">
        <v>2022</v>
      </c>
      <c r="S121" s="219" t="s">
        <v>8</v>
      </c>
      <c r="T121" s="38">
        <v>2021</v>
      </c>
      <c r="U121" s="219" t="s">
        <v>8</v>
      </c>
      <c r="V121" s="220"/>
      <c r="W121" s="43">
        <v>2019</v>
      </c>
      <c r="X121" s="44">
        <v>2018</v>
      </c>
      <c r="Y121" s="220"/>
      <c r="Z121" s="41" t="s">
        <v>11</v>
      </c>
      <c r="AA121" s="42" t="s">
        <v>12</v>
      </c>
      <c r="AO121" s="381">
        <v>0</v>
      </c>
      <c r="AQ121" s="804"/>
      <c r="AR121" s="806"/>
      <c r="AS121" s="398">
        <v>80721</v>
      </c>
      <c r="AT121" s="398">
        <v>80752</v>
      </c>
      <c r="AU121" s="398">
        <v>80780</v>
      </c>
      <c r="AV121" s="398">
        <v>80811</v>
      </c>
      <c r="AW121" s="398">
        <v>80841</v>
      </c>
      <c r="AX121" s="398">
        <v>80872</v>
      </c>
      <c r="AY121" s="398">
        <v>80902</v>
      </c>
      <c r="AZ121" s="398">
        <v>80933</v>
      </c>
      <c r="BA121" s="398">
        <v>80964</v>
      </c>
      <c r="BB121" s="398">
        <v>80994</v>
      </c>
      <c r="BC121" s="398">
        <v>81025</v>
      </c>
      <c r="BD121" s="399">
        <v>81055</v>
      </c>
      <c r="BF121" s="381">
        <v>0</v>
      </c>
      <c r="BG121" s="398">
        <v>80721</v>
      </c>
      <c r="BH121" s="398">
        <v>80752</v>
      </c>
      <c r="BI121" s="398">
        <v>80780</v>
      </c>
      <c r="BJ121" s="398">
        <v>80811</v>
      </c>
      <c r="BK121" s="398">
        <v>80841</v>
      </c>
      <c r="BL121" s="398">
        <v>80872</v>
      </c>
      <c r="BM121" s="398">
        <v>80902</v>
      </c>
      <c r="BN121" s="398">
        <v>80933</v>
      </c>
      <c r="BO121" s="398">
        <v>80964</v>
      </c>
      <c r="BP121" s="398">
        <v>80994</v>
      </c>
      <c r="BQ121" s="398">
        <v>81025</v>
      </c>
      <c r="BR121" s="399">
        <v>81055</v>
      </c>
      <c r="BU121" s="381">
        <v>0</v>
      </c>
      <c r="BW121" s="804"/>
      <c r="BX121" s="806"/>
      <c r="BY121" s="398">
        <v>44197</v>
      </c>
      <c r="BZ121" s="398">
        <v>44228</v>
      </c>
      <c r="CA121" s="398">
        <v>44256</v>
      </c>
      <c r="CB121" s="398">
        <v>44287</v>
      </c>
      <c r="CC121" s="398">
        <v>44317</v>
      </c>
      <c r="CD121" s="398">
        <v>44348</v>
      </c>
      <c r="CE121" s="398">
        <v>44378</v>
      </c>
      <c r="CF121" s="398">
        <v>44409</v>
      </c>
      <c r="CG121" s="398">
        <v>44440</v>
      </c>
      <c r="CH121" s="398">
        <v>44470</v>
      </c>
      <c r="CI121" s="398">
        <v>44501</v>
      </c>
      <c r="CJ121" s="399">
        <v>44531</v>
      </c>
      <c r="CL121" s="381">
        <v>0</v>
      </c>
      <c r="CM121" s="398">
        <v>44197</v>
      </c>
      <c r="CN121" s="398">
        <v>44228</v>
      </c>
      <c r="CO121" s="398">
        <v>44256</v>
      </c>
      <c r="CP121" s="398">
        <v>44287</v>
      </c>
      <c r="CQ121" s="398">
        <v>44317</v>
      </c>
      <c r="CR121" s="398">
        <v>44348</v>
      </c>
      <c r="CS121" s="398">
        <v>44378</v>
      </c>
      <c r="CT121" s="398">
        <v>44409</v>
      </c>
      <c r="CU121" s="398">
        <v>44440</v>
      </c>
      <c r="CV121" s="398">
        <v>44470</v>
      </c>
      <c r="CW121" s="398">
        <v>44501</v>
      </c>
      <c r="CX121" s="399">
        <v>44531</v>
      </c>
      <c r="DA121" s="381">
        <v>0</v>
      </c>
      <c r="DD121" s="804"/>
      <c r="DE121" s="805"/>
      <c r="DF121" s="806"/>
      <c r="DH121" s="588">
        <v>2023</v>
      </c>
      <c r="DI121" s="589">
        <v>44562</v>
      </c>
      <c r="DJ121" s="398">
        <v>44593</v>
      </c>
      <c r="DK121" s="398">
        <v>44621</v>
      </c>
      <c r="DL121" s="398">
        <v>44652</v>
      </c>
      <c r="DM121" s="398">
        <v>44682</v>
      </c>
      <c r="DN121" s="398">
        <v>44713</v>
      </c>
      <c r="DO121" s="398">
        <v>44743</v>
      </c>
      <c r="DP121" s="398">
        <v>44774</v>
      </c>
      <c r="DQ121" s="398">
        <v>44805</v>
      </c>
      <c r="DR121" s="398">
        <v>44835</v>
      </c>
      <c r="DS121" s="398">
        <v>44866</v>
      </c>
      <c r="DT121" s="399">
        <v>44896</v>
      </c>
      <c r="DV121" s="381">
        <v>0</v>
      </c>
      <c r="DW121" s="398">
        <v>44562</v>
      </c>
      <c r="DX121" s="398">
        <v>44593</v>
      </c>
      <c r="DY121" s="398">
        <v>44621</v>
      </c>
      <c r="DZ121" s="398">
        <v>44652</v>
      </c>
      <c r="EA121" s="398">
        <v>44682</v>
      </c>
      <c r="EB121" s="398">
        <v>44713</v>
      </c>
      <c r="EC121" s="398">
        <v>44743</v>
      </c>
      <c r="ED121" s="398">
        <v>44774</v>
      </c>
      <c r="EE121" s="398">
        <v>44805</v>
      </c>
      <c r="EF121" s="398">
        <v>44835</v>
      </c>
      <c r="EG121" s="398">
        <v>44866</v>
      </c>
      <c r="EH121" s="398">
        <v>44896</v>
      </c>
      <c r="JD121" s="588" t="str">
        <f>+JD104</f>
        <v>Forecast - 2022</v>
      </c>
      <c r="JF121" s="588">
        <v>2021</v>
      </c>
      <c r="JH121" s="588">
        <v>2020</v>
      </c>
      <c r="JJ121" s="588">
        <v>2019</v>
      </c>
      <c r="JL121" s="588">
        <v>2018</v>
      </c>
      <c r="JN121" s="588" t="s">
        <v>289</v>
      </c>
      <c r="JO121" s="588" t="s">
        <v>8</v>
      </c>
      <c r="JQ121" s="588" t="s">
        <v>290</v>
      </c>
      <c r="JR121" s="588" t="s">
        <v>8</v>
      </c>
    </row>
    <row r="122" spans="1:278" s="7" customFormat="1" ht="5.0999999999999996" customHeight="1">
      <c r="A122" s="1"/>
      <c r="B122" s="6"/>
      <c r="C122" s="221"/>
      <c r="D122" s="222"/>
      <c r="E122" s="223"/>
      <c r="F122" s="3"/>
      <c r="G122" s="223"/>
      <c r="H122" s="224"/>
      <c r="I122" s="4"/>
      <c r="J122" s="225"/>
      <c r="K122" s="226"/>
      <c r="L122" s="4"/>
      <c r="M122" s="47"/>
      <c r="N122" s="169"/>
      <c r="O122" s="227"/>
      <c r="P122" s="228"/>
      <c r="Q122" s="222"/>
      <c r="R122" s="223"/>
      <c r="S122" s="3"/>
      <c r="T122" s="223"/>
      <c r="U122" s="224"/>
      <c r="V122" s="4"/>
      <c r="W122" s="168"/>
      <c r="X122" s="169">
        <v>6208</v>
      </c>
      <c r="Y122" s="4"/>
      <c r="Z122" s="225"/>
      <c r="AA122" s="226"/>
      <c r="AO122" s="381">
        <v>0</v>
      </c>
      <c r="AQ122" s="47"/>
      <c r="AR122" s="169"/>
      <c r="AS122" s="688"/>
      <c r="AT122" s="689"/>
      <c r="AU122" s="690"/>
      <c r="AV122" s="690"/>
      <c r="AW122" s="690"/>
      <c r="AX122" s="690"/>
      <c r="AY122" s="690"/>
      <c r="AZ122" s="690"/>
      <c r="BA122" s="690"/>
      <c r="BB122" s="691"/>
      <c r="BC122" s="690"/>
      <c r="BD122" s="690"/>
      <c r="BF122" s="381">
        <v>0</v>
      </c>
      <c r="BG122" s="692"/>
      <c r="BH122" s="690"/>
      <c r="BI122" s="690"/>
      <c r="BJ122" s="690"/>
      <c r="BK122" s="690"/>
      <c r="BL122" s="690"/>
      <c r="BM122" s="690"/>
      <c r="BN122" s="690"/>
      <c r="BO122" s="690"/>
      <c r="BP122" s="690"/>
      <c r="BQ122" s="690"/>
      <c r="BR122" s="690"/>
      <c r="BU122" s="381">
        <v>0</v>
      </c>
      <c r="BW122" s="53"/>
      <c r="BX122" s="229"/>
      <c r="BY122" s="688"/>
      <c r="BZ122" s="690"/>
      <c r="CA122" s="690"/>
      <c r="CB122" s="690"/>
      <c r="CC122" s="690"/>
      <c r="CD122" s="690"/>
      <c r="CE122" s="690"/>
      <c r="CF122" s="690"/>
      <c r="CG122" s="690"/>
      <c r="CH122" s="690"/>
      <c r="CI122" s="690"/>
      <c r="CJ122" s="690"/>
      <c r="CL122" s="381">
        <v>0</v>
      </c>
      <c r="CM122" s="545"/>
      <c r="CN122" s="545"/>
      <c r="CO122" s="545"/>
      <c r="CP122" s="545"/>
      <c r="CQ122" s="545"/>
      <c r="CR122" s="545"/>
      <c r="CS122" s="545"/>
      <c r="CT122" s="545"/>
      <c r="CU122" s="545"/>
      <c r="CV122" s="545"/>
      <c r="CW122" s="545"/>
      <c r="CX122" s="545"/>
      <c r="DA122" s="381">
        <v>0</v>
      </c>
      <c r="DD122" s="53"/>
      <c r="DF122" s="229"/>
      <c r="DH122" s="640"/>
      <c r="DI122" s="101"/>
      <c r="DJ122" s="545"/>
      <c r="DK122" s="545"/>
      <c r="DL122" s="545"/>
      <c r="DM122" s="545"/>
      <c r="DN122" s="545"/>
      <c r="DO122" s="545"/>
      <c r="DP122" s="545"/>
      <c r="DQ122" s="545"/>
      <c r="DR122" s="545"/>
      <c r="DS122" s="545"/>
      <c r="DT122" s="545"/>
      <c r="DV122" s="381">
        <v>0</v>
      </c>
      <c r="DW122" s="545"/>
      <c r="DX122" s="545"/>
      <c r="DY122" s="545"/>
      <c r="DZ122" s="545"/>
      <c r="EA122" s="545"/>
      <c r="EB122" s="545"/>
      <c r="EC122" s="545"/>
      <c r="ED122" s="545"/>
      <c r="EE122" s="545"/>
      <c r="EF122" s="545"/>
      <c r="EG122" s="545"/>
      <c r="EH122" s="546"/>
      <c r="JD122" s="640"/>
      <c r="JF122" s="640"/>
      <c r="JH122" s="640"/>
      <c r="JJ122" s="640"/>
      <c r="JL122" s="640"/>
      <c r="JN122" s="640"/>
      <c r="JO122" s="640"/>
      <c r="JQ122" s="640"/>
      <c r="JR122" s="640"/>
    </row>
    <row r="123" spans="1:278" s="7" customFormat="1" ht="15" customHeight="1">
      <c r="A123" s="1" t="s">
        <v>132</v>
      </c>
      <c r="B123" s="6"/>
      <c r="C123" s="724" t="s">
        <v>133</v>
      </c>
      <c r="D123" s="58" t="e">
        <v>#VALUE!</v>
      </c>
      <c r="E123" s="230">
        <v>0</v>
      </c>
      <c r="F123" s="66" t="e">
        <v>#DIV/0!</v>
      </c>
      <c r="G123" s="57" t="s">
        <v>133</v>
      </c>
      <c r="H123" s="58" t="e">
        <v>#VALUE!</v>
      </c>
      <c r="I123" s="60"/>
      <c r="J123" s="61" t="e">
        <v>#VALUE!</v>
      </c>
      <c r="K123" s="62" t="e">
        <v>#VALUE!</v>
      </c>
      <c r="L123" s="63"/>
      <c r="M123" s="53"/>
      <c r="N123" s="64" t="s">
        <v>133</v>
      </c>
      <c r="O123" s="65"/>
      <c r="P123" s="172" t="s">
        <v>132</v>
      </c>
      <c r="Q123" s="58" t="e">
        <v>#VALUE!</v>
      </c>
      <c r="R123" s="230" t="s">
        <v>132</v>
      </c>
      <c r="S123" s="66" t="e">
        <v>#VALUE!</v>
      </c>
      <c r="T123" s="57" t="s">
        <v>132</v>
      </c>
      <c r="U123" s="58" t="e">
        <v>#VALUE!</v>
      </c>
      <c r="V123" s="60"/>
      <c r="W123" s="156">
        <v>10726.14</v>
      </c>
      <c r="X123" s="157">
        <v>10704</v>
      </c>
      <c r="Y123" s="60"/>
      <c r="Z123" s="61" t="e">
        <v>#VALUE!</v>
      </c>
      <c r="AA123" s="62" t="e">
        <v>#VALUE!</v>
      </c>
      <c r="AO123" s="381" t="s">
        <v>132</v>
      </c>
      <c r="AQ123" s="53"/>
      <c r="AR123" s="450" t="s">
        <v>133</v>
      </c>
      <c r="AS123" s="693">
        <v>472.12</v>
      </c>
      <c r="AT123" s="687">
        <v>759.61</v>
      </c>
      <c r="AU123" s="687">
        <v>706.34</v>
      </c>
      <c r="AV123" s="687">
        <v>606.29999999999995</v>
      </c>
      <c r="AW123" s="687">
        <v>623.97</v>
      </c>
      <c r="AX123" s="687">
        <v>1296.3499999999999</v>
      </c>
      <c r="AY123" s="687">
        <v>1646.25</v>
      </c>
      <c r="AZ123" s="687">
        <v>509.21</v>
      </c>
      <c r="BA123" s="687">
        <v>1052.02</v>
      </c>
      <c r="BB123" s="406"/>
      <c r="BC123" s="687"/>
      <c r="BD123" s="694"/>
      <c r="BE123" s="547"/>
      <c r="BF123" s="381" t="s">
        <v>132</v>
      </c>
      <c r="BG123" s="469">
        <v>472.12</v>
      </c>
      <c r="BH123" s="468">
        <v>1231.73</v>
      </c>
      <c r="BI123" s="468">
        <v>1938.0700000000002</v>
      </c>
      <c r="BJ123" s="468">
        <v>2544.37</v>
      </c>
      <c r="BK123" s="468">
        <v>3168.34</v>
      </c>
      <c r="BL123" s="468">
        <v>4464.6900000000005</v>
      </c>
      <c r="BM123" s="468">
        <v>6110.9400000000005</v>
      </c>
      <c r="BN123" s="468">
        <v>6620.1500000000005</v>
      </c>
      <c r="BO123" s="468">
        <v>7672.17</v>
      </c>
      <c r="BP123" s="468">
        <v>7672.17</v>
      </c>
      <c r="BQ123" s="468">
        <v>7672.17</v>
      </c>
      <c r="BR123" s="469">
        <v>7672.17</v>
      </c>
      <c r="BS123" s="547"/>
      <c r="BT123" s="547"/>
      <c r="BU123" s="381" t="s">
        <v>132</v>
      </c>
      <c r="BV123" s="547"/>
      <c r="BW123" s="53"/>
      <c r="BX123" s="450" t="s">
        <v>133</v>
      </c>
      <c r="BY123" s="687">
        <v>472.12</v>
      </c>
      <c r="BZ123" s="687">
        <v>759.61</v>
      </c>
      <c r="CA123" s="687">
        <v>706.34</v>
      </c>
      <c r="CB123" s="687">
        <v>606.29999999999995</v>
      </c>
      <c r="CC123" s="687">
        <v>623.97</v>
      </c>
      <c r="CD123" s="687">
        <v>1296.3499999999999</v>
      </c>
      <c r="CE123" s="687">
        <v>1646.25</v>
      </c>
      <c r="CF123" s="687">
        <v>509.21</v>
      </c>
      <c r="CG123" s="687">
        <v>1052.02</v>
      </c>
      <c r="CH123" s="406"/>
      <c r="CI123" s="500"/>
      <c r="CJ123" s="548"/>
      <c r="CK123" s="547"/>
      <c r="CL123" s="381" t="s">
        <v>132</v>
      </c>
      <c r="CM123" s="469">
        <v>472.12</v>
      </c>
      <c r="CN123" s="468">
        <v>1231.73</v>
      </c>
      <c r="CO123" s="468">
        <v>1938.0700000000002</v>
      </c>
      <c r="CP123" s="468">
        <v>2544.37</v>
      </c>
      <c r="CQ123" s="468">
        <v>3168.34</v>
      </c>
      <c r="CR123" s="468">
        <v>4464.6900000000005</v>
      </c>
      <c r="CS123" s="468">
        <v>6110.9400000000005</v>
      </c>
      <c r="CT123" s="468">
        <v>6620.1500000000005</v>
      </c>
      <c r="CU123" s="468">
        <v>7672.17</v>
      </c>
      <c r="CV123" s="468">
        <v>7672.17</v>
      </c>
      <c r="CW123" s="468">
        <v>7672.17</v>
      </c>
      <c r="CX123" s="469">
        <v>7672.17</v>
      </c>
      <c r="CY123" s="68">
        <v>10229.560000000001</v>
      </c>
      <c r="CZ123" s="547"/>
      <c r="DA123" s="381" t="s">
        <v>132</v>
      </c>
      <c r="DB123" s="547"/>
      <c r="DC123" s="547"/>
      <c r="DD123" s="53"/>
      <c r="DF123" s="591" t="s">
        <v>133</v>
      </c>
      <c r="DH123" s="592">
        <v>12000</v>
      </c>
      <c r="DI123" s="610">
        <v>-19545</v>
      </c>
      <c r="DJ123" s="472">
        <v>-19545</v>
      </c>
      <c r="DK123" s="472">
        <v>-19545</v>
      </c>
      <c r="DL123" s="472">
        <v>-19545</v>
      </c>
      <c r="DM123" s="472">
        <v>-19545</v>
      </c>
      <c r="DN123" s="472">
        <v>-19545</v>
      </c>
      <c r="DO123" s="472">
        <v>-19545</v>
      </c>
      <c r="DP123" s="472">
        <v>-19545</v>
      </c>
      <c r="DQ123" s="472">
        <v>-19545</v>
      </c>
      <c r="DR123" s="472">
        <v>-19545</v>
      </c>
      <c r="DS123" s="472">
        <v>-19545</v>
      </c>
      <c r="DT123" s="472">
        <v>-19545</v>
      </c>
      <c r="DU123" s="68"/>
      <c r="DV123" s="381" t="s">
        <v>132</v>
      </c>
      <c r="DW123" s="470">
        <v>-19545</v>
      </c>
      <c r="DX123" s="470">
        <v>-39090</v>
      </c>
      <c r="DY123" s="470">
        <v>-58635</v>
      </c>
      <c r="DZ123" s="470">
        <v>-78180</v>
      </c>
      <c r="EA123" s="470">
        <v>-97725</v>
      </c>
      <c r="EB123" s="470">
        <v>-117270</v>
      </c>
      <c r="EC123" s="470">
        <v>-136815</v>
      </c>
      <c r="ED123" s="470">
        <v>-156360</v>
      </c>
      <c r="EE123" s="470">
        <v>-175905</v>
      </c>
      <c r="EF123" s="470">
        <v>-195450</v>
      </c>
      <c r="EG123" s="470">
        <v>-214995</v>
      </c>
      <c r="EH123" s="473">
        <v>-234540</v>
      </c>
      <c r="EI123" s="405"/>
      <c r="EJ123" s="408"/>
      <c r="EK123" s="68"/>
      <c r="EL123" s="68"/>
      <c r="EM123" s="68"/>
      <c r="EN123" s="68"/>
      <c r="EO123" s="68"/>
      <c r="EP123" s="68"/>
      <c r="EQ123" s="68"/>
      <c r="ER123" s="68"/>
      <c r="ES123" s="68"/>
      <c r="ET123" s="68"/>
      <c r="EU123" s="68"/>
      <c r="EV123" s="68"/>
      <c r="EW123" s="68"/>
      <c r="EX123" s="68"/>
      <c r="JD123" s="592">
        <v>15282.289193271939</v>
      </c>
      <c r="JF123" s="592">
        <v>12262.349999999999</v>
      </c>
      <c r="JH123" s="592">
        <v>5248.75</v>
      </c>
      <c r="JJ123" s="592">
        <v>10726.14</v>
      </c>
      <c r="JL123" s="592">
        <v>10704</v>
      </c>
      <c r="JN123" s="592">
        <f t="shared" ref="JN123:JN136" si="45">+DH123-JD123</f>
        <v>-3282.2891932719394</v>
      </c>
      <c r="JO123" s="593"/>
      <c r="JQ123" s="592">
        <f t="shared" ref="JQ123:JQ136" si="46">+DH123-JF123</f>
        <v>-262.34999999999854</v>
      </c>
      <c r="JR123" s="593">
        <v>-0.60291197882197223</v>
      </c>
    </row>
    <row r="124" spans="1:278" s="7" customFormat="1" ht="15" customHeight="1">
      <c r="A124" s="1" t="s">
        <v>134</v>
      </c>
      <c r="B124" s="6"/>
      <c r="C124" s="57" t="s">
        <v>135</v>
      </c>
      <c r="D124" s="58" t="e">
        <v>#VALUE!</v>
      </c>
      <c r="E124" s="230">
        <v>0</v>
      </c>
      <c r="F124" s="66" t="e">
        <v>#DIV/0!</v>
      </c>
      <c r="G124" s="57" t="s">
        <v>135</v>
      </c>
      <c r="H124" s="58" t="e">
        <v>#VALUE!</v>
      </c>
      <c r="I124" s="60"/>
      <c r="J124" s="61" t="e">
        <v>#VALUE!</v>
      </c>
      <c r="K124" s="62" t="e">
        <v>#VALUE!</v>
      </c>
      <c r="L124" s="63"/>
      <c r="M124" s="53"/>
      <c r="N124" s="64" t="s">
        <v>135</v>
      </c>
      <c r="O124" s="65"/>
      <c r="P124" s="172" t="s">
        <v>134</v>
      </c>
      <c r="Q124" s="58" t="e">
        <v>#VALUE!</v>
      </c>
      <c r="R124" s="230" t="s">
        <v>134</v>
      </c>
      <c r="S124" s="66" t="e">
        <v>#VALUE!</v>
      </c>
      <c r="T124" s="57" t="s">
        <v>134</v>
      </c>
      <c r="U124" s="58" t="e">
        <v>#VALUE!</v>
      </c>
      <c r="V124" s="60"/>
      <c r="W124" s="156">
        <v>8616.2500000000018</v>
      </c>
      <c r="X124" s="157">
        <v>13213</v>
      </c>
      <c r="Y124" s="60"/>
      <c r="Z124" s="61" t="e">
        <v>#VALUE!</v>
      </c>
      <c r="AA124" s="62" t="e">
        <v>#VALUE!</v>
      </c>
      <c r="AO124" s="381" t="s">
        <v>134</v>
      </c>
      <c r="AQ124" s="53"/>
      <c r="AR124" s="404" t="s">
        <v>135</v>
      </c>
      <c r="AS124" s="687">
        <v>412.77</v>
      </c>
      <c r="AT124" s="687"/>
      <c r="AU124" s="687">
        <v>125.1</v>
      </c>
      <c r="AV124" s="687">
        <v>702</v>
      </c>
      <c r="AW124" s="687">
        <v>195</v>
      </c>
      <c r="AX124" s="687"/>
      <c r="AY124" s="687">
        <v>312</v>
      </c>
      <c r="AZ124" s="687"/>
      <c r="BA124" s="687">
        <v>99.950000000000159</v>
      </c>
      <c r="BB124" s="406"/>
      <c r="BC124" s="687"/>
      <c r="BD124" s="694"/>
      <c r="BE124" s="547"/>
      <c r="BF124" s="381" t="s">
        <v>134</v>
      </c>
      <c r="BG124" s="469">
        <v>412.77</v>
      </c>
      <c r="BH124" s="468">
        <v>412.77</v>
      </c>
      <c r="BI124" s="468">
        <v>537.87</v>
      </c>
      <c r="BJ124" s="468">
        <v>1239.8699999999999</v>
      </c>
      <c r="BK124" s="468">
        <v>1434.87</v>
      </c>
      <c r="BL124" s="468">
        <v>1434.87</v>
      </c>
      <c r="BM124" s="468">
        <v>1746.87</v>
      </c>
      <c r="BN124" s="468">
        <v>1746.87</v>
      </c>
      <c r="BO124" s="468">
        <v>1846.8200000000002</v>
      </c>
      <c r="BP124" s="468">
        <v>1846.8200000000002</v>
      </c>
      <c r="BQ124" s="468">
        <v>1846.8200000000002</v>
      </c>
      <c r="BR124" s="469">
        <v>1846.8200000000002</v>
      </c>
      <c r="BS124" s="547"/>
      <c r="BT124" s="547"/>
      <c r="BU124" s="381" t="s">
        <v>134</v>
      </c>
      <c r="BV124" s="547"/>
      <c r="BW124" s="53"/>
      <c r="BX124" s="404" t="s">
        <v>135</v>
      </c>
      <c r="BY124" s="687">
        <v>412.77</v>
      </c>
      <c r="BZ124" s="687"/>
      <c r="CA124" s="687">
        <v>125.1</v>
      </c>
      <c r="CB124" s="687">
        <v>702</v>
      </c>
      <c r="CC124" s="687">
        <v>195</v>
      </c>
      <c r="CD124" s="687"/>
      <c r="CE124" s="687">
        <v>312</v>
      </c>
      <c r="CF124" s="687"/>
      <c r="CG124" s="687">
        <v>99.950000000000159</v>
      </c>
      <c r="CH124" s="406"/>
      <c r="CI124" s="500"/>
      <c r="CJ124" s="548"/>
      <c r="CK124" s="547"/>
      <c r="CL124" s="381" t="s">
        <v>134</v>
      </c>
      <c r="CM124" s="469">
        <v>412.77</v>
      </c>
      <c r="CN124" s="468">
        <v>412.77</v>
      </c>
      <c r="CO124" s="468">
        <v>537.87</v>
      </c>
      <c r="CP124" s="468">
        <v>1239.8699999999999</v>
      </c>
      <c r="CQ124" s="468">
        <v>1434.87</v>
      </c>
      <c r="CR124" s="468">
        <v>1434.87</v>
      </c>
      <c r="CS124" s="468">
        <v>1746.87</v>
      </c>
      <c r="CT124" s="468">
        <v>1746.87</v>
      </c>
      <c r="CU124" s="468">
        <v>1846.8200000000002</v>
      </c>
      <c r="CV124" s="468">
        <v>1846.8200000000002</v>
      </c>
      <c r="CW124" s="468">
        <v>1846.8200000000002</v>
      </c>
      <c r="CX124" s="469">
        <v>1846.8200000000002</v>
      </c>
      <c r="CY124" s="68">
        <v>3693.6400000000003</v>
      </c>
      <c r="CZ124" s="547"/>
      <c r="DA124" s="381" t="s">
        <v>134</v>
      </c>
      <c r="DB124" s="547"/>
      <c r="DC124" s="547"/>
      <c r="DD124" s="53"/>
      <c r="DF124" s="591" t="s">
        <v>135</v>
      </c>
      <c r="DH124" s="592">
        <v>13200</v>
      </c>
      <c r="DI124" s="610">
        <v>-19545</v>
      </c>
      <c r="DJ124" s="472">
        <v>-19545</v>
      </c>
      <c r="DK124" s="472">
        <v>-19545</v>
      </c>
      <c r="DL124" s="472">
        <v>-19545</v>
      </c>
      <c r="DM124" s="472">
        <v>-19545</v>
      </c>
      <c r="DN124" s="472">
        <v>-19545</v>
      </c>
      <c r="DO124" s="472">
        <v>-19545</v>
      </c>
      <c r="DP124" s="472">
        <v>-19545</v>
      </c>
      <c r="DQ124" s="472">
        <v>-19545</v>
      </c>
      <c r="DR124" s="472">
        <v>-19545</v>
      </c>
      <c r="DS124" s="472">
        <v>-19545</v>
      </c>
      <c r="DT124" s="472">
        <v>-19545</v>
      </c>
      <c r="DU124" s="68"/>
      <c r="DV124" s="381" t="s">
        <v>134</v>
      </c>
      <c r="DW124" s="470">
        <v>-19545</v>
      </c>
      <c r="DX124" s="470">
        <v>-39090</v>
      </c>
      <c r="DY124" s="470">
        <v>-58635</v>
      </c>
      <c r="DZ124" s="470">
        <v>-78180</v>
      </c>
      <c r="EA124" s="470">
        <v>-97725</v>
      </c>
      <c r="EB124" s="470">
        <v>-117270</v>
      </c>
      <c r="EC124" s="470">
        <v>-136815</v>
      </c>
      <c r="ED124" s="470">
        <v>-156360</v>
      </c>
      <c r="EE124" s="470">
        <v>-175905</v>
      </c>
      <c r="EF124" s="470">
        <v>-195450</v>
      </c>
      <c r="EG124" s="470">
        <v>-214995</v>
      </c>
      <c r="EH124" s="473">
        <v>-234540</v>
      </c>
      <c r="EI124" s="405"/>
      <c r="EJ124" s="408"/>
      <c r="EK124" s="68"/>
      <c r="EL124" s="68"/>
      <c r="EM124" s="68"/>
      <c r="EN124" s="68"/>
      <c r="EO124" s="68"/>
      <c r="EP124" s="68"/>
      <c r="EQ124" s="68"/>
      <c r="ER124" s="68"/>
      <c r="ES124" s="68"/>
      <c r="ET124" s="68"/>
      <c r="EU124" s="68"/>
      <c r="EV124" s="68"/>
      <c r="EW124" s="68"/>
      <c r="EX124" s="68"/>
      <c r="JD124" s="592">
        <v>12439.276741697991</v>
      </c>
      <c r="JF124" s="592">
        <v>2571.3500000000004</v>
      </c>
      <c r="JH124" s="592">
        <v>10092.15</v>
      </c>
      <c r="JJ124" s="592">
        <v>8616.2500000000018</v>
      </c>
      <c r="JL124" s="592">
        <v>13213</v>
      </c>
      <c r="JN124" s="592">
        <f t="shared" si="45"/>
        <v>760.72325830200862</v>
      </c>
      <c r="JO124" s="593"/>
      <c r="JQ124" s="592">
        <f t="shared" si="46"/>
        <v>10628.65</v>
      </c>
      <c r="JR124" s="593">
        <v>-0.60291197882197223</v>
      </c>
    </row>
    <row r="125" spans="1:278" s="7" customFormat="1" ht="15" customHeight="1">
      <c r="A125" s="1" t="s">
        <v>136</v>
      </c>
      <c r="B125" s="6"/>
      <c r="C125" s="57" t="s">
        <v>137</v>
      </c>
      <c r="D125" s="58" t="e">
        <v>#VALUE!</v>
      </c>
      <c r="E125" s="230">
        <v>0</v>
      </c>
      <c r="F125" s="66" t="e">
        <v>#DIV/0!</v>
      </c>
      <c r="G125" s="57" t="s">
        <v>137</v>
      </c>
      <c r="H125" s="58" t="e">
        <v>#VALUE!</v>
      </c>
      <c r="I125" s="60"/>
      <c r="J125" s="61" t="e">
        <v>#VALUE!</v>
      </c>
      <c r="K125" s="62" t="e">
        <v>#VALUE!</v>
      </c>
      <c r="L125" s="63"/>
      <c r="M125" s="53"/>
      <c r="N125" s="64" t="s">
        <v>137</v>
      </c>
      <c r="O125" s="65"/>
      <c r="P125" s="172" t="s">
        <v>136</v>
      </c>
      <c r="Q125" s="58" t="e">
        <v>#VALUE!</v>
      </c>
      <c r="R125" s="230" t="s">
        <v>136</v>
      </c>
      <c r="S125" s="66" t="e">
        <v>#VALUE!</v>
      </c>
      <c r="T125" s="57" t="s">
        <v>136</v>
      </c>
      <c r="U125" s="58" t="e">
        <v>#VALUE!</v>
      </c>
      <c r="V125" s="60"/>
      <c r="W125" s="156">
        <v>3449.29</v>
      </c>
      <c r="X125" s="157">
        <v>1343</v>
      </c>
      <c r="Y125" s="60"/>
      <c r="Z125" s="61" t="e">
        <v>#VALUE!</v>
      </c>
      <c r="AA125" s="62" t="e">
        <v>#VALUE!</v>
      </c>
      <c r="AO125" s="381" t="s">
        <v>136</v>
      </c>
      <c r="AQ125" s="53"/>
      <c r="AR125" s="404" t="s">
        <v>137</v>
      </c>
      <c r="AS125" s="687">
        <v>175</v>
      </c>
      <c r="AT125" s="687"/>
      <c r="AU125" s="687">
        <v>42.38</v>
      </c>
      <c r="AV125" s="687">
        <v>55</v>
      </c>
      <c r="AW125" s="687"/>
      <c r="AX125" s="687">
        <v>15.49</v>
      </c>
      <c r="AY125" s="687">
        <v>17.96</v>
      </c>
      <c r="AZ125" s="687"/>
      <c r="BA125" s="687"/>
      <c r="BB125" s="406"/>
      <c r="BC125" s="687"/>
      <c r="BD125" s="694"/>
      <c r="BE125" s="547"/>
      <c r="BF125" s="381" t="s">
        <v>136</v>
      </c>
      <c r="BG125" s="469">
        <v>175</v>
      </c>
      <c r="BH125" s="468">
        <v>175</v>
      </c>
      <c r="BI125" s="468">
        <v>217.38</v>
      </c>
      <c r="BJ125" s="468">
        <v>272.38</v>
      </c>
      <c r="BK125" s="468">
        <v>272.38</v>
      </c>
      <c r="BL125" s="468">
        <v>287.87</v>
      </c>
      <c r="BM125" s="468">
        <v>305.83</v>
      </c>
      <c r="BN125" s="468">
        <v>305.83</v>
      </c>
      <c r="BO125" s="468">
        <v>305.83</v>
      </c>
      <c r="BP125" s="468">
        <v>305.83</v>
      </c>
      <c r="BQ125" s="468">
        <v>305.83</v>
      </c>
      <c r="BR125" s="469">
        <v>305.83</v>
      </c>
      <c r="BS125" s="547"/>
      <c r="BT125" s="547"/>
      <c r="BU125" s="381" t="s">
        <v>136</v>
      </c>
      <c r="BV125" s="547"/>
      <c r="BW125" s="53"/>
      <c r="BX125" s="404" t="s">
        <v>137</v>
      </c>
      <c r="BY125" s="687">
        <v>175</v>
      </c>
      <c r="BZ125" s="687"/>
      <c r="CA125" s="687">
        <v>42.38</v>
      </c>
      <c r="CB125" s="687">
        <v>55</v>
      </c>
      <c r="CC125" s="687"/>
      <c r="CD125" s="687">
        <v>15.49</v>
      </c>
      <c r="CE125" s="687">
        <v>17.96</v>
      </c>
      <c r="CF125" s="687"/>
      <c r="CG125" s="687"/>
      <c r="CH125" s="406"/>
      <c r="CI125" s="500"/>
      <c r="CJ125" s="548"/>
      <c r="CK125" s="547"/>
      <c r="CL125" s="381" t="s">
        <v>136</v>
      </c>
      <c r="CM125" s="469">
        <v>175</v>
      </c>
      <c r="CN125" s="468">
        <v>175</v>
      </c>
      <c r="CO125" s="468">
        <v>217.38</v>
      </c>
      <c r="CP125" s="468">
        <v>272.38</v>
      </c>
      <c r="CQ125" s="468">
        <v>272.38</v>
      </c>
      <c r="CR125" s="468">
        <v>287.87</v>
      </c>
      <c r="CS125" s="468">
        <v>305.83</v>
      </c>
      <c r="CT125" s="468">
        <v>305.83</v>
      </c>
      <c r="CU125" s="468">
        <v>305.83</v>
      </c>
      <c r="CV125" s="468">
        <v>305.83</v>
      </c>
      <c r="CW125" s="468">
        <v>305.83</v>
      </c>
      <c r="CX125" s="469">
        <v>305.83</v>
      </c>
      <c r="CY125" s="68">
        <v>733.99199999999996</v>
      </c>
      <c r="CZ125" s="547"/>
      <c r="DA125" s="381" t="s">
        <v>136</v>
      </c>
      <c r="DB125" s="547"/>
      <c r="DC125" s="547"/>
      <c r="DD125" s="53"/>
      <c r="DF125" s="591" t="s">
        <v>137</v>
      </c>
      <c r="DH125" s="592">
        <v>1500</v>
      </c>
      <c r="DI125" s="610">
        <v>-19545</v>
      </c>
      <c r="DJ125" s="472">
        <v>-19545</v>
      </c>
      <c r="DK125" s="472">
        <v>-19545</v>
      </c>
      <c r="DL125" s="472">
        <v>-19545</v>
      </c>
      <c r="DM125" s="472">
        <v>-19545</v>
      </c>
      <c r="DN125" s="472">
        <v>-19545</v>
      </c>
      <c r="DO125" s="472">
        <v>-19545</v>
      </c>
      <c r="DP125" s="472">
        <v>-19545</v>
      </c>
      <c r="DQ125" s="472">
        <v>-19545</v>
      </c>
      <c r="DR125" s="472">
        <v>-19545</v>
      </c>
      <c r="DS125" s="472">
        <v>-19545</v>
      </c>
      <c r="DT125" s="472">
        <v>-19545</v>
      </c>
      <c r="DU125" s="68"/>
      <c r="DV125" s="381" t="s">
        <v>136</v>
      </c>
      <c r="DW125" s="470">
        <v>-19545</v>
      </c>
      <c r="DX125" s="470">
        <v>-39090</v>
      </c>
      <c r="DY125" s="470">
        <v>-58635</v>
      </c>
      <c r="DZ125" s="470">
        <v>-78180</v>
      </c>
      <c r="EA125" s="470">
        <v>-97725</v>
      </c>
      <c r="EB125" s="470">
        <v>-117270</v>
      </c>
      <c r="EC125" s="470">
        <v>-136815</v>
      </c>
      <c r="ED125" s="470">
        <v>-156360</v>
      </c>
      <c r="EE125" s="470">
        <v>-175905</v>
      </c>
      <c r="EF125" s="470">
        <v>-195450</v>
      </c>
      <c r="EG125" s="470">
        <v>-214995</v>
      </c>
      <c r="EH125" s="473">
        <v>-234540</v>
      </c>
      <c r="EI125" s="405"/>
      <c r="EJ125" s="408"/>
      <c r="EK125" s="68"/>
      <c r="EL125" s="68"/>
      <c r="EM125" s="68"/>
      <c r="EN125" s="68"/>
      <c r="EO125" s="68"/>
      <c r="EP125" s="68"/>
      <c r="EQ125" s="68"/>
      <c r="ER125" s="68"/>
      <c r="ES125" s="68"/>
      <c r="ET125" s="68"/>
      <c r="EU125" s="68"/>
      <c r="EV125" s="68"/>
      <c r="EW125" s="68"/>
      <c r="EX125" s="68"/>
      <c r="JD125" s="592">
        <v>1435.8600000000001</v>
      </c>
      <c r="JF125" s="592">
        <v>305.83</v>
      </c>
      <c r="JH125" s="592">
        <v>160</v>
      </c>
      <c r="JJ125" s="592">
        <v>3449.29</v>
      </c>
      <c r="JL125" s="592">
        <v>1343</v>
      </c>
      <c r="JN125" s="592">
        <f t="shared" si="45"/>
        <v>64.139999999999873</v>
      </c>
      <c r="JO125" s="593"/>
      <c r="JQ125" s="592">
        <f t="shared" si="46"/>
        <v>1194.17</v>
      </c>
      <c r="JR125" s="593">
        <v>-0.60291197882197223</v>
      </c>
    </row>
    <row r="126" spans="1:278" s="7" customFormat="1" ht="15" customHeight="1">
      <c r="A126" s="1" t="s">
        <v>138</v>
      </c>
      <c r="B126" s="6"/>
      <c r="C126" s="57" t="s">
        <v>139</v>
      </c>
      <c r="D126" s="58" t="e">
        <v>#VALUE!</v>
      </c>
      <c r="E126" s="230">
        <v>0</v>
      </c>
      <c r="F126" s="66" t="e">
        <v>#DIV/0!</v>
      </c>
      <c r="G126" s="57" t="s">
        <v>139</v>
      </c>
      <c r="H126" s="58" t="e">
        <v>#VALUE!</v>
      </c>
      <c r="I126" s="60"/>
      <c r="J126" s="61" t="e">
        <v>#VALUE!</v>
      </c>
      <c r="K126" s="62" t="e">
        <v>#VALUE!</v>
      </c>
      <c r="L126" s="63"/>
      <c r="M126" s="53"/>
      <c r="N126" s="64" t="s">
        <v>139</v>
      </c>
      <c r="O126" s="65"/>
      <c r="P126" s="172" t="s">
        <v>138</v>
      </c>
      <c r="Q126" s="58" t="e">
        <v>#VALUE!</v>
      </c>
      <c r="R126" s="230" t="s">
        <v>138</v>
      </c>
      <c r="S126" s="66" t="e">
        <v>#VALUE!</v>
      </c>
      <c r="T126" s="57" t="s">
        <v>138</v>
      </c>
      <c r="U126" s="58" t="e">
        <v>#VALUE!</v>
      </c>
      <c r="V126" s="60"/>
      <c r="W126" s="156">
        <v>21511.569999999996</v>
      </c>
      <c r="X126" s="157">
        <v>20492</v>
      </c>
      <c r="Y126" s="60"/>
      <c r="Z126" s="61" t="e">
        <v>#VALUE!</v>
      </c>
      <c r="AA126" s="62" t="e">
        <v>#VALUE!</v>
      </c>
      <c r="AO126" s="381" t="s">
        <v>138</v>
      </c>
      <c r="AQ126" s="53"/>
      <c r="AR126" s="404" t="s">
        <v>139</v>
      </c>
      <c r="AS126" s="687">
        <v>1507.05</v>
      </c>
      <c r="AT126" s="687">
        <v>2093.56</v>
      </c>
      <c r="AU126" s="687">
        <v>1506.33</v>
      </c>
      <c r="AV126" s="687">
        <v>1654.44</v>
      </c>
      <c r="AW126" s="687">
        <v>1499.04</v>
      </c>
      <c r="AX126" s="687">
        <v>883.72</v>
      </c>
      <c r="AY126" s="687">
        <v>2414.16</v>
      </c>
      <c r="AZ126" s="687">
        <v>2112.0300000000002</v>
      </c>
      <c r="BA126" s="687">
        <v>2418.9</v>
      </c>
      <c r="BB126" s="406"/>
      <c r="BC126" s="687"/>
      <c r="BD126" s="694"/>
      <c r="BE126" s="547"/>
      <c r="BF126" s="381" t="s">
        <v>138</v>
      </c>
      <c r="BG126" s="469">
        <v>1507.05</v>
      </c>
      <c r="BH126" s="468">
        <v>3600.6099999999997</v>
      </c>
      <c r="BI126" s="468">
        <v>5106.9399999999996</v>
      </c>
      <c r="BJ126" s="468">
        <v>6761.3799999999992</v>
      </c>
      <c r="BK126" s="468">
        <v>8260.4199999999983</v>
      </c>
      <c r="BL126" s="468">
        <v>9144.1399999999976</v>
      </c>
      <c r="BM126" s="468">
        <v>11558.299999999997</v>
      </c>
      <c r="BN126" s="468">
        <v>13670.329999999998</v>
      </c>
      <c r="BO126" s="468">
        <v>16089.229999999998</v>
      </c>
      <c r="BP126" s="468">
        <v>16089.229999999998</v>
      </c>
      <c r="BQ126" s="468">
        <v>16089.229999999998</v>
      </c>
      <c r="BR126" s="469">
        <v>16089.229999999998</v>
      </c>
      <c r="BS126" s="547"/>
      <c r="BT126" s="547"/>
      <c r="BU126" s="381" t="s">
        <v>138</v>
      </c>
      <c r="BV126" s="547"/>
      <c r="BW126" s="53"/>
      <c r="BX126" s="404" t="s">
        <v>139</v>
      </c>
      <c r="BY126" s="687">
        <v>1507.05</v>
      </c>
      <c r="BZ126" s="687">
        <v>2093.56</v>
      </c>
      <c r="CA126" s="687">
        <v>1506.33</v>
      </c>
      <c r="CB126" s="687">
        <v>1654.44</v>
      </c>
      <c r="CC126" s="687">
        <v>1499.04</v>
      </c>
      <c r="CD126" s="687">
        <v>883.72</v>
      </c>
      <c r="CE126" s="687">
        <v>2414.16</v>
      </c>
      <c r="CF126" s="687">
        <v>2112.0300000000002</v>
      </c>
      <c r="CG126" s="687">
        <v>2418.9</v>
      </c>
      <c r="CH126" s="406"/>
      <c r="CI126" s="500"/>
      <c r="CJ126" s="548"/>
      <c r="CK126" s="547"/>
      <c r="CL126" s="381" t="s">
        <v>138</v>
      </c>
      <c r="CM126" s="469">
        <v>1507.05</v>
      </c>
      <c r="CN126" s="468">
        <v>3600.6099999999997</v>
      </c>
      <c r="CO126" s="468">
        <v>5106.9399999999996</v>
      </c>
      <c r="CP126" s="468">
        <v>6761.3799999999992</v>
      </c>
      <c r="CQ126" s="468">
        <v>8260.4199999999983</v>
      </c>
      <c r="CR126" s="468">
        <v>9144.1399999999976</v>
      </c>
      <c r="CS126" s="468">
        <v>11558.299999999997</v>
      </c>
      <c r="CT126" s="468">
        <v>13670.329999999998</v>
      </c>
      <c r="CU126" s="468">
        <v>16089.229999999998</v>
      </c>
      <c r="CV126" s="468">
        <v>16089.229999999998</v>
      </c>
      <c r="CW126" s="468">
        <v>16089.229999999998</v>
      </c>
      <c r="CX126" s="469">
        <v>16089.229999999998</v>
      </c>
      <c r="CY126" s="68">
        <v>21452.306666666664</v>
      </c>
      <c r="CZ126" s="547"/>
      <c r="DA126" s="381" t="s">
        <v>138</v>
      </c>
      <c r="DB126" s="547"/>
      <c r="DC126" s="547"/>
      <c r="DD126" s="53"/>
      <c r="DF126" s="591" t="s">
        <v>139</v>
      </c>
      <c r="DH126" s="592">
        <v>22958.026282920462</v>
      </c>
      <c r="DI126" s="610">
        <v>-19545</v>
      </c>
      <c r="DJ126" s="472">
        <v>-19545</v>
      </c>
      <c r="DK126" s="472">
        <v>-19545</v>
      </c>
      <c r="DL126" s="472">
        <v>-19545</v>
      </c>
      <c r="DM126" s="472">
        <v>-19545</v>
      </c>
      <c r="DN126" s="472">
        <v>-19545</v>
      </c>
      <c r="DO126" s="472">
        <v>-19545</v>
      </c>
      <c r="DP126" s="472">
        <v>-19545</v>
      </c>
      <c r="DQ126" s="472">
        <v>-19545</v>
      </c>
      <c r="DR126" s="472">
        <v>-19545</v>
      </c>
      <c r="DS126" s="472">
        <v>-19545</v>
      </c>
      <c r="DT126" s="472">
        <v>-19545</v>
      </c>
      <c r="DU126" s="68"/>
      <c r="DV126" s="381" t="s">
        <v>138</v>
      </c>
      <c r="DW126" s="470">
        <v>-19545</v>
      </c>
      <c r="DX126" s="470">
        <v>-39090</v>
      </c>
      <c r="DY126" s="470">
        <v>-58635</v>
      </c>
      <c r="DZ126" s="470">
        <v>-78180</v>
      </c>
      <c r="EA126" s="470">
        <v>-97725</v>
      </c>
      <c r="EB126" s="470">
        <v>-117270</v>
      </c>
      <c r="EC126" s="470">
        <v>-136815</v>
      </c>
      <c r="ED126" s="470">
        <v>-156360</v>
      </c>
      <c r="EE126" s="470">
        <v>-175905</v>
      </c>
      <c r="EF126" s="470">
        <v>-195450</v>
      </c>
      <c r="EG126" s="470">
        <v>-214995</v>
      </c>
      <c r="EH126" s="473">
        <v>-234540</v>
      </c>
      <c r="EI126" s="405"/>
      <c r="EJ126" s="408"/>
      <c r="EK126" s="68"/>
      <c r="EL126" s="68"/>
      <c r="EM126" s="68"/>
      <c r="EN126" s="68"/>
      <c r="EO126" s="68"/>
      <c r="EP126" s="68"/>
      <c r="EQ126" s="68"/>
      <c r="ER126" s="68"/>
      <c r="ES126" s="68"/>
      <c r="ET126" s="68"/>
      <c r="EU126" s="68"/>
      <c r="EV126" s="68"/>
      <c r="EW126" s="68"/>
      <c r="EX126" s="68"/>
      <c r="JD126" s="592">
        <v>22967.75625430853</v>
      </c>
      <c r="JF126" s="592">
        <v>28889.18</v>
      </c>
      <c r="JH126" s="592">
        <v>23834.399999999998</v>
      </c>
      <c r="JJ126" s="592">
        <v>21511.569999999996</v>
      </c>
      <c r="JL126" s="592">
        <v>20492</v>
      </c>
      <c r="JN126" s="592">
        <f t="shared" si="45"/>
        <v>-9.7299713880674972</v>
      </c>
      <c r="JO126" s="593"/>
      <c r="JQ126" s="592">
        <f t="shared" si="46"/>
        <v>-5931.1537170795382</v>
      </c>
      <c r="JR126" s="593">
        <v>-0.60291197882197223</v>
      </c>
    </row>
    <row r="127" spans="1:278" s="7" customFormat="1" ht="15" customHeight="1">
      <c r="A127" s="1" t="s">
        <v>140</v>
      </c>
      <c r="B127" s="6"/>
      <c r="C127" s="57" t="s">
        <v>141</v>
      </c>
      <c r="D127" s="58" t="e">
        <v>#VALUE!</v>
      </c>
      <c r="E127" s="230">
        <v>0</v>
      </c>
      <c r="F127" s="66" t="e">
        <v>#DIV/0!</v>
      </c>
      <c r="G127" s="57" t="s">
        <v>141</v>
      </c>
      <c r="H127" s="58" t="e">
        <v>#VALUE!</v>
      </c>
      <c r="I127" s="60"/>
      <c r="J127" s="61" t="e">
        <v>#VALUE!</v>
      </c>
      <c r="K127" s="62" t="e">
        <v>#VALUE!</v>
      </c>
      <c r="L127" s="63"/>
      <c r="M127" s="53"/>
      <c r="N127" s="64" t="s">
        <v>141</v>
      </c>
      <c r="O127" s="65"/>
      <c r="P127" s="172" t="s">
        <v>140</v>
      </c>
      <c r="Q127" s="58" t="e">
        <v>#VALUE!</v>
      </c>
      <c r="R127" s="230" t="s">
        <v>140</v>
      </c>
      <c r="S127" s="66" t="e">
        <v>#VALUE!</v>
      </c>
      <c r="T127" s="57" t="s">
        <v>140</v>
      </c>
      <c r="U127" s="58" t="e">
        <v>#VALUE!</v>
      </c>
      <c r="V127" s="60"/>
      <c r="W127" s="156">
        <v>3850</v>
      </c>
      <c r="X127" s="157">
        <v>5350</v>
      </c>
      <c r="Y127" s="60"/>
      <c r="Z127" s="61" t="e">
        <v>#VALUE!</v>
      </c>
      <c r="AA127" s="62" t="e">
        <v>#VALUE!</v>
      </c>
      <c r="AO127" s="381" t="s">
        <v>140</v>
      </c>
      <c r="AQ127" s="53"/>
      <c r="AR127" s="404" t="s">
        <v>141</v>
      </c>
      <c r="AS127" s="687">
        <v>350</v>
      </c>
      <c r="AT127" s="687">
        <v>350</v>
      </c>
      <c r="AU127" s="687">
        <v>350</v>
      </c>
      <c r="AV127" s="687">
        <v>350</v>
      </c>
      <c r="AW127" s="687">
        <v>525</v>
      </c>
      <c r="AX127" s="687">
        <v>350</v>
      </c>
      <c r="AY127" s="687">
        <v>350</v>
      </c>
      <c r="AZ127" s="687">
        <v>350</v>
      </c>
      <c r="BA127" s="687">
        <v>350</v>
      </c>
      <c r="BB127" s="406"/>
      <c r="BC127" s="687"/>
      <c r="BD127" s="694"/>
      <c r="BE127" s="547"/>
      <c r="BF127" s="381" t="s">
        <v>140</v>
      </c>
      <c r="BG127" s="469">
        <v>350</v>
      </c>
      <c r="BH127" s="468">
        <v>700</v>
      </c>
      <c r="BI127" s="468">
        <v>1050</v>
      </c>
      <c r="BJ127" s="468">
        <v>1400</v>
      </c>
      <c r="BK127" s="468">
        <v>1925</v>
      </c>
      <c r="BL127" s="468">
        <v>2275</v>
      </c>
      <c r="BM127" s="468">
        <v>2625</v>
      </c>
      <c r="BN127" s="468">
        <v>2975</v>
      </c>
      <c r="BO127" s="468">
        <v>3325</v>
      </c>
      <c r="BP127" s="468">
        <v>3325</v>
      </c>
      <c r="BQ127" s="468">
        <v>3325</v>
      </c>
      <c r="BR127" s="469">
        <v>3325</v>
      </c>
      <c r="BS127" s="547"/>
      <c r="BT127" s="547"/>
      <c r="BU127" s="381" t="s">
        <v>140</v>
      </c>
      <c r="BV127" s="547"/>
      <c r="BW127" s="53"/>
      <c r="BX127" s="404" t="s">
        <v>141</v>
      </c>
      <c r="BY127" s="687">
        <v>350</v>
      </c>
      <c r="BZ127" s="687">
        <v>350</v>
      </c>
      <c r="CA127" s="687">
        <v>350</v>
      </c>
      <c r="CB127" s="687">
        <v>350</v>
      </c>
      <c r="CC127" s="687">
        <v>525</v>
      </c>
      <c r="CD127" s="687">
        <v>350</v>
      </c>
      <c r="CE127" s="687">
        <v>350</v>
      </c>
      <c r="CF127" s="687">
        <v>350</v>
      </c>
      <c r="CG127" s="687">
        <v>350</v>
      </c>
      <c r="CH127" s="406"/>
      <c r="CI127" s="500"/>
      <c r="CJ127" s="548"/>
      <c r="CK127" s="547"/>
      <c r="CL127" s="381" t="s">
        <v>140</v>
      </c>
      <c r="CM127" s="469">
        <v>350</v>
      </c>
      <c r="CN127" s="468">
        <v>700</v>
      </c>
      <c r="CO127" s="468">
        <v>1050</v>
      </c>
      <c r="CP127" s="468">
        <v>1400</v>
      </c>
      <c r="CQ127" s="468">
        <v>1925</v>
      </c>
      <c r="CR127" s="468">
        <v>2275</v>
      </c>
      <c r="CS127" s="468">
        <v>2625</v>
      </c>
      <c r="CT127" s="468">
        <v>2975</v>
      </c>
      <c r="CU127" s="468">
        <v>3325</v>
      </c>
      <c r="CV127" s="468">
        <v>3325</v>
      </c>
      <c r="CW127" s="468">
        <v>3325</v>
      </c>
      <c r="CX127" s="469">
        <v>3325</v>
      </c>
      <c r="CY127" s="68">
        <v>4433.3333333333339</v>
      </c>
      <c r="CZ127" s="547"/>
      <c r="DA127" s="381" t="s">
        <v>140</v>
      </c>
      <c r="DB127" s="547"/>
      <c r="DC127" s="547"/>
      <c r="DD127" s="53"/>
      <c r="DF127" s="591" t="s">
        <v>141</v>
      </c>
      <c r="DH127" s="592">
        <v>4200</v>
      </c>
      <c r="DI127" s="610">
        <v>-19545</v>
      </c>
      <c r="DJ127" s="472">
        <v>-19545</v>
      </c>
      <c r="DK127" s="472">
        <v>-19545</v>
      </c>
      <c r="DL127" s="472">
        <v>-19545</v>
      </c>
      <c r="DM127" s="472">
        <v>-19545</v>
      </c>
      <c r="DN127" s="472">
        <v>-19545</v>
      </c>
      <c r="DO127" s="472">
        <v>-19545</v>
      </c>
      <c r="DP127" s="472">
        <v>-19545</v>
      </c>
      <c r="DQ127" s="472">
        <v>-19545</v>
      </c>
      <c r="DR127" s="472">
        <v>-19545</v>
      </c>
      <c r="DS127" s="472">
        <v>-19545</v>
      </c>
      <c r="DT127" s="472">
        <v>-19545</v>
      </c>
      <c r="DU127" s="68"/>
      <c r="DV127" s="381" t="s">
        <v>140</v>
      </c>
      <c r="DW127" s="470">
        <v>-19545</v>
      </c>
      <c r="DX127" s="470">
        <v>-39090</v>
      </c>
      <c r="DY127" s="470">
        <v>-58635</v>
      </c>
      <c r="DZ127" s="470">
        <v>-78180</v>
      </c>
      <c r="EA127" s="470">
        <v>-97725</v>
      </c>
      <c r="EB127" s="470">
        <v>-117270</v>
      </c>
      <c r="EC127" s="470">
        <v>-136815</v>
      </c>
      <c r="ED127" s="470">
        <v>-156360</v>
      </c>
      <c r="EE127" s="470">
        <v>-175905</v>
      </c>
      <c r="EF127" s="470">
        <v>-195450</v>
      </c>
      <c r="EG127" s="470">
        <v>-214995</v>
      </c>
      <c r="EH127" s="473">
        <v>-234540</v>
      </c>
      <c r="EI127" s="405"/>
      <c r="EJ127" s="408"/>
      <c r="EK127" s="68"/>
      <c r="EL127" s="68"/>
      <c r="EM127" s="68"/>
      <c r="EN127" s="68"/>
      <c r="EO127" s="68"/>
      <c r="EP127" s="68"/>
      <c r="EQ127" s="68"/>
      <c r="ER127" s="68"/>
      <c r="ES127" s="68"/>
      <c r="ET127" s="68"/>
      <c r="EU127" s="68"/>
      <c r="EV127" s="68"/>
      <c r="EW127" s="68"/>
      <c r="EX127" s="68"/>
      <c r="JD127" s="592">
        <v>4200</v>
      </c>
      <c r="JF127" s="592">
        <v>4375</v>
      </c>
      <c r="JH127" s="592">
        <v>1957</v>
      </c>
      <c r="JJ127" s="592">
        <v>3850</v>
      </c>
      <c r="JL127" s="592">
        <v>5350</v>
      </c>
      <c r="JN127" s="592">
        <f t="shared" si="45"/>
        <v>0</v>
      </c>
      <c r="JO127" s="593"/>
      <c r="JQ127" s="592">
        <f t="shared" si="46"/>
        <v>-175</v>
      </c>
      <c r="JR127" s="593">
        <v>-0.60291197882197223</v>
      </c>
    </row>
    <row r="128" spans="1:278" s="7" customFormat="1" ht="15" customHeight="1">
      <c r="A128" s="1" t="s">
        <v>142</v>
      </c>
      <c r="B128" s="6"/>
      <c r="C128" s="57" t="s">
        <v>143</v>
      </c>
      <c r="D128" s="58" t="e">
        <v>#VALUE!</v>
      </c>
      <c r="E128" s="230">
        <v>0</v>
      </c>
      <c r="F128" s="66" t="e">
        <v>#DIV/0!</v>
      </c>
      <c r="G128" s="57" t="s">
        <v>143</v>
      </c>
      <c r="H128" s="58" t="e">
        <v>#VALUE!</v>
      </c>
      <c r="I128" s="60"/>
      <c r="J128" s="61" t="e">
        <v>#VALUE!</v>
      </c>
      <c r="K128" s="62" t="e">
        <v>#VALUE!</v>
      </c>
      <c r="L128" s="63"/>
      <c r="M128" s="53"/>
      <c r="N128" s="64" t="s">
        <v>143</v>
      </c>
      <c r="O128" s="65"/>
      <c r="P128" s="172" t="s">
        <v>142</v>
      </c>
      <c r="Q128" s="58" t="e">
        <v>#VALUE!</v>
      </c>
      <c r="R128" s="230" t="s">
        <v>142</v>
      </c>
      <c r="S128" s="66" t="e">
        <v>#VALUE!</v>
      </c>
      <c r="T128" s="57" t="s">
        <v>142</v>
      </c>
      <c r="U128" s="58" t="e">
        <v>#VALUE!</v>
      </c>
      <c r="V128" s="60"/>
      <c r="W128" s="156">
        <v>102</v>
      </c>
      <c r="X128" s="157">
        <v>0</v>
      </c>
      <c r="Y128" s="60"/>
      <c r="Z128" s="61" t="e">
        <v>#VALUE!</v>
      </c>
      <c r="AA128" s="62" t="e">
        <v>#VALUE!</v>
      </c>
      <c r="AO128" s="381" t="s">
        <v>142</v>
      </c>
      <c r="AQ128" s="53"/>
      <c r="AR128" s="404" t="s">
        <v>143</v>
      </c>
      <c r="AS128" s="687"/>
      <c r="AT128" s="687"/>
      <c r="AU128" s="687"/>
      <c r="AV128" s="687"/>
      <c r="AW128" s="687"/>
      <c r="AX128" s="687"/>
      <c r="AY128" s="687"/>
      <c r="AZ128" s="687"/>
      <c r="BA128" s="687"/>
      <c r="BB128" s="406"/>
      <c r="BC128" s="687"/>
      <c r="BD128" s="694"/>
      <c r="BE128" s="547"/>
      <c r="BF128" s="381" t="s">
        <v>142</v>
      </c>
      <c r="BG128" s="469">
        <v>0</v>
      </c>
      <c r="BH128" s="468">
        <v>0</v>
      </c>
      <c r="BI128" s="468">
        <v>0</v>
      </c>
      <c r="BJ128" s="468">
        <v>0</v>
      </c>
      <c r="BK128" s="468">
        <v>0</v>
      </c>
      <c r="BL128" s="468">
        <v>0</v>
      </c>
      <c r="BM128" s="468">
        <v>0</v>
      </c>
      <c r="BN128" s="468">
        <v>0</v>
      </c>
      <c r="BO128" s="468">
        <v>0</v>
      </c>
      <c r="BP128" s="468">
        <v>0</v>
      </c>
      <c r="BQ128" s="468">
        <v>0</v>
      </c>
      <c r="BR128" s="469">
        <v>0</v>
      </c>
      <c r="BS128" s="547"/>
      <c r="BT128" s="547"/>
      <c r="BU128" s="381" t="s">
        <v>142</v>
      </c>
      <c r="BV128" s="547"/>
      <c r="BW128" s="53"/>
      <c r="BX128" s="404" t="s">
        <v>143</v>
      </c>
      <c r="BY128" s="687"/>
      <c r="BZ128" s="687"/>
      <c r="CA128" s="687"/>
      <c r="CB128" s="687"/>
      <c r="CC128" s="687"/>
      <c r="CD128" s="687"/>
      <c r="CE128" s="687"/>
      <c r="CF128" s="687"/>
      <c r="CG128" s="687"/>
      <c r="CH128" s="406"/>
      <c r="CI128" s="500"/>
      <c r="CJ128" s="548"/>
      <c r="CK128" s="547"/>
      <c r="CL128" s="381" t="s">
        <v>142</v>
      </c>
      <c r="CM128" s="469">
        <v>0</v>
      </c>
      <c r="CN128" s="468">
        <v>0</v>
      </c>
      <c r="CO128" s="468">
        <v>0</v>
      </c>
      <c r="CP128" s="468">
        <v>0</v>
      </c>
      <c r="CQ128" s="468">
        <v>0</v>
      </c>
      <c r="CR128" s="468">
        <v>0</v>
      </c>
      <c r="CS128" s="468">
        <v>0</v>
      </c>
      <c r="CT128" s="468">
        <v>0</v>
      </c>
      <c r="CU128" s="468">
        <v>0</v>
      </c>
      <c r="CV128" s="468">
        <v>0</v>
      </c>
      <c r="CW128" s="468">
        <v>0</v>
      </c>
      <c r="CX128" s="469">
        <v>0</v>
      </c>
      <c r="CY128" s="68"/>
      <c r="CZ128" s="547"/>
      <c r="DA128" s="381" t="s">
        <v>142</v>
      </c>
      <c r="DB128" s="547"/>
      <c r="DC128" s="547"/>
      <c r="DD128" s="53"/>
      <c r="DF128" s="591" t="s">
        <v>143</v>
      </c>
      <c r="DH128" s="592">
        <v>0</v>
      </c>
      <c r="DI128" s="610">
        <v>-19545</v>
      </c>
      <c r="DJ128" s="472">
        <v>-19545</v>
      </c>
      <c r="DK128" s="472">
        <v>-19545</v>
      </c>
      <c r="DL128" s="472">
        <v>-19545</v>
      </c>
      <c r="DM128" s="472">
        <v>-19545</v>
      </c>
      <c r="DN128" s="472">
        <v>-19545</v>
      </c>
      <c r="DO128" s="472">
        <v>-19545</v>
      </c>
      <c r="DP128" s="472">
        <v>-19545</v>
      </c>
      <c r="DQ128" s="472">
        <v>-19545</v>
      </c>
      <c r="DR128" s="472">
        <v>-19545</v>
      </c>
      <c r="DS128" s="472">
        <v>-19545</v>
      </c>
      <c r="DT128" s="472">
        <v>-19545</v>
      </c>
      <c r="DU128" s="68"/>
      <c r="DV128" s="381" t="s">
        <v>142</v>
      </c>
      <c r="DW128" s="470">
        <v>-19545</v>
      </c>
      <c r="DX128" s="470">
        <v>-39090</v>
      </c>
      <c r="DY128" s="470">
        <v>-58635</v>
      </c>
      <c r="DZ128" s="470">
        <v>-78180</v>
      </c>
      <c r="EA128" s="470">
        <v>-97725</v>
      </c>
      <c r="EB128" s="470">
        <v>-117270</v>
      </c>
      <c r="EC128" s="470">
        <v>-136815</v>
      </c>
      <c r="ED128" s="470">
        <v>-156360</v>
      </c>
      <c r="EE128" s="470">
        <v>-175905</v>
      </c>
      <c r="EF128" s="470">
        <v>-195450</v>
      </c>
      <c r="EG128" s="470">
        <v>-214995</v>
      </c>
      <c r="EH128" s="473">
        <v>-234540</v>
      </c>
      <c r="EI128" s="405"/>
      <c r="EJ128" s="408"/>
      <c r="EK128" s="68"/>
      <c r="EL128" s="68"/>
      <c r="EM128" s="68"/>
      <c r="EN128" s="68"/>
      <c r="EO128" s="68"/>
      <c r="EP128" s="68"/>
      <c r="EQ128" s="68"/>
      <c r="ER128" s="68"/>
      <c r="ES128" s="68"/>
      <c r="ET128" s="68"/>
      <c r="EU128" s="68"/>
      <c r="EV128" s="68"/>
      <c r="EW128" s="68"/>
      <c r="EX128" s="68"/>
      <c r="JD128" s="592">
        <v>0</v>
      </c>
      <c r="JF128" s="592">
        <v>598.5</v>
      </c>
      <c r="JH128" s="592">
        <v>0</v>
      </c>
      <c r="JJ128" s="592">
        <v>102</v>
      </c>
      <c r="JL128" s="592">
        <v>0</v>
      </c>
      <c r="JN128" s="592">
        <f t="shared" si="45"/>
        <v>0</v>
      </c>
      <c r="JO128" s="593"/>
      <c r="JQ128" s="592">
        <f t="shared" si="46"/>
        <v>-598.5</v>
      </c>
      <c r="JR128" s="593">
        <v>-0.60291197882197223</v>
      </c>
    </row>
    <row r="129" spans="1:278" s="7" customFormat="1" ht="15" customHeight="1">
      <c r="A129" s="1" t="s">
        <v>144</v>
      </c>
      <c r="B129" s="6"/>
      <c r="C129" s="57" t="s">
        <v>145</v>
      </c>
      <c r="D129" s="58" t="e">
        <v>#VALUE!</v>
      </c>
      <c r="E129" s="230">
        <v>0</v>
      </c>
      <c r="F129" s="66" t="e">
        <v>#DIV/0!</v>
      </c>
      <c r="G129" s="57" t="s">
        <v>145</v>
      </c>
      <c r="H129" s="58" t="e">
        <v>#VALUE!</v>
      </c>
      <c r="I129" s="60"/>
      <c r="J129" s="61" t="e">
        <v>#VALUE!</v>
      </c>
      <c r="K129" s="62" t="e">
        <v>#VALUE!</v>
      </c>
      <c r="L129" s="63"/>
      <c r="M129" s="53"/>
      <c r="N129" s="64" t="s">
        <v>145</v>
      </c>
      <c r="O129" s="65"/>
      <c r="P129" s="172" t="s">
        <v>144</v>
      </c>
      <c r="Q129" s="58" t="e">
        <v>#VALUE!</v>
      </c>
      <c r="R129" s="230" t="s">
        <v>144</v>
      </c>
      <c r="S129" s="66" t="e">
        <v>#VALUE!</v>
      </c>
      <c r="T129" s="57" t="s">
        <v>144</v>
      </c>
      <c r="U129" s="58" t="e">
        <v>#VALUE!</v>
      </c>
      <c r="V129" s="60"/>
      <c r="W129" s="156">
        <v>55935.829999999994</v>
      </c>
      <c r="X129" s="157">
        <v>48448</v>
      </c>
      <c r="Y129" s="60"/>
      <c r="Z129" s="61" t="e">
        <v>#VALUE!</v>
      </c>
      <c r="AA129" s="62" t="e">
        <v>#VALUE!</v>
      </c>
      <c r="AO129" s="381" t="s">
        <v>144</v>
      </c>
      <c r="AQ129" s="53"/>
      <c r="AR129" s="404" t="s">
        <v>145</v>
      </c>
      <c r="AS129" s="687">
        <v>8037.13</v>
      </c>
      <c r="AT129" s="687">
        <v>3994.0699999999997</v>
      </c>
      <c r="AU129" s="687">
        <v>9066.65</v>
      </c>
      <c r="AV129" s="687">
        <v>9989.9</v>
      </c>
      <c r="AW129" s="687">
        <v>3244.94</v>
      </c>
      <c r="AX129" s="687">
        <v>4266.1000000000004</v>
      </c>
      <c r="AY129" s="687">
        <v>3810.87</v>
      </c>
      <c r="AZ129" s="687">
        <v>4223.45</v>
      </c>
      <c r="BA129" s="687">
        <v>6196.04</v>
      </c>
      <c r="BB129" s="406"/>
      <c r="BC129" s="687"/>
      <c r="BD129" s="694"/>
      <c r="BE129" s="547"/>
      <c r="BF129" s="381" t="s">
        <v>144</v>
      </c>
      <c r="BG129" s="469">
        <v>8037.13</v>
      </c>
      <c r="BH129" s="468">
        <v>12031.2</v>
      </c>
      <c r="BI129" s="468">
        <v>21097.85</v>
      </c>
      <c r="BJ129" s="468">
        <v>31087.75</v>
      </c>
      <c r="BK129" s="468">
        <v>34332.69</v>
      </c>
      <c r="BL129" s="468">
        <v>38598.79</v>
      </c>
      <c r="BM129" s="468">
        <v>42409.66</v>
      </c>
      <c r="BN129" s="468">
        <v>46633.11</v>
      </c>
      <c r="BO129" s="468">
        <v>52829.15</v>
      </c>
      <c r="BP129" s="468">
        <v>52829.15</v>
      </c>
      <c r="BQ129" s="468">
        <v>52829.15</v>
      </c>
      <c r="BR129" s="469">
        <v>52829.15</v>
      </c>
      <c r="BS129" s="547"/>
      <c r="BT129" s="547"/>
      <c r="BU129" s="381" t="s">
        <v>144</v>
      </c>
      <c r="BV129" s="547"/>
      <c r="BW129" s="53"/>
      <c r="BX129" s="404" t="s">
        <v>145</v>
      </c>
      <c r="BY129" s="687">
        <v>8037.13</v>
      </c>
      <c r="BZ129" s="687">
        <v>3994.0699999999997</v>
      </c>
      <c r="CA129" s="687">
        <v>9066.65</v>
      </c>
      <c r="CB129" s="687">
        <v>9989.9</v>
      </c>
      <c r="CC129" s="687">
        <v>3244.94</v>
      </c>
      <c r="CD129" s="687">
        <v>4266.1000000000004</v>
      </c>
      <c r="CE129" s="687">
        <v>3810.87</v>
      </c>
      <c r="CF129" s="687">
        <v>4223.45</v>
      </c>
      <c r="CG129" s="687">
        <v>6196.04</v>
      </c>
      <c r="CH129" s="406"/>
      <c r="CI129" s="500"/>
      <c r="CJ129" s="548"/>
      <c r="CK129" s="547"/>
      <c r="CL129" s="381" t="s">
        <v>144</v>
      </c>
      <c r="CM129" s="469">
        <v>8037.13</v>
      </c>
      <c r="CN129" s="468">
        <v>12031.2</v>
      </c>
      <c r="CO129" s="468">
        <v>21097.85</v>
      </c>
      <c r="CP129" s="468">
        <v>31087.75</v>
      </c>
      <c r="CQ129" s="468">
        <v>34332.69</v>
      </c>
      <c r="CR129" s="468">
        <v>38598.79</v>
      </c>
      <c r="CS129" s="468">
        <v>42409.66</v>
      </c>
      <c r="CT129" s="468">
        <v>46633.11</v>
      </c>
      <c r="CU129" s="468">
        <v>52829.15</v>
      </c>
      <c r="CV129" s="468">
        <v>52829.15</v>
      </c>
      <c r="CW129" s="468">
        <v>52829.15</v>
      </c>
      <c r="CX129" s="469">
        <v>52829.15</v>
      </c>
      <c r="CY129" s="68">
        <v>70438.866666666669</v>
      </c>
      <c r="CZ129" s="547"/>
      <c r="DA129" s="381" t="s">
        <v>144</v>
      </c>
      <c r="DB129" s="547"/>
      <c r="DC129" s="547"/>
      <c r="DD129" s="53"/>
      <c r="DF129" s="591" t="s">
        <v>145</v>
      </c>
      <c r="DH129" s="592">
        <v>70228.716598219326</v>
      </c>
      <c r="DI129" s="610">
        <v>-19545</v>
      </c>
      <c r="DJ129" s="472">
        <v>-19545</v>
      </c>
      <c r="DK129" s="472">
        <v>-19545</v>
      </c>
      <c r="DL129" s="472">
        <v>-19545</v>
      </c>
      <c r="DM129" s="472">
        <v>-19545</v>
      </c>
      <c r="DN129" s="472">
        <v>-19545</v>
      </c>
      <c r="DO129" s="472">
        <v>-19545</v>
      </c>
      <c r="DP129" s="472">
        <v>-19545</v>
      </c>
      <c r="DQ129" s="472">
        <v>-19545</v>
      </c>
      <c r="DR129" s="472">
        <v>-19545</v>
      </c>
      <c r="DS129" s="472">
        <v>-19545</v>
      </c>
      <c r="DT129" s="472">
        <v>-19545</v>
      </c>
      <c r="DU129" s="68"/>
      <c r="DV129" s="381" t="s">
        <v>144</v>
      </c>
      <c r="DW129" s="470">
        <v>-19545</v>
      </c>
      <c r="DX129" s="470">
        <v>-39090</v>
      </c>
      <c r="DY129" s="470">
        <v>-58635</v>
      </c>
      <c r="DZ129" s="470">
        <v>-78180</v>
      </c>
      <c r="EA129" s="470">
        <v>-97725</v>
      </c>
      <c r="EB129" s="470">
        <v>-117270</v>
      </c>
      <c r="EC129" s="470">
        <v>-136815</v>
      </c>
      <c r="ED129" s="470">
        <v>-156360</v>
      </c>
      <c r="EE129" s="470">
        <v>-175905</v>
      </c>
      <c r="EF129" s="470">
        <v>-195450</v>
      </c>
      <c r="EG129" s="470">
        <v>-214995</v>
      </c>
      <c r="EH129" s="473">
        <v>-234540</v>
      </c>
      <c r="EI129" s="405"/>
      <c r="EJ129" s="408"/>
      <c r="EK129" s="68"/>
      <c r="EL129" s="68"/>
      <c r="EM129" s="68"/>
      <c r="EN129" s="68"/>
      <c r="EO129" s="68"/>
      <c r="EP129" s="68"/>
      <c r="EQ129" s="68"/>
      <c r="ER129" s="68"/>
      <c r="ES129" s="68"/>
      <c r="ET129" s="68"/>
      <c r="EU129" s="68"/>
      <c r="EV129" s="68"/>
      <c r="EW129" s="68"/>
      <c r="EX129" s="68"/>
      <c r="JD129" s="592">
        <v>66449.232350473641</v>
      </c>
      <c r="JF129" s="592">
        <v>148686.32</v>
      </c>
      <c r="JH129" s="592">
        <v>137256.21000000002</v>
      </c>
      <c r="JJ129" s="592">
        <v>55935.829999999994</v>
      </c>
      <c r="JL129" s="592">
        <v>48448</v>
      </c>
      <c r="JN129" s="592">
        <f t="shared" si="45"/>
        <v>3779.4842477456841</v>
      </c>
      <c r="JO129" s="593"/>
      <c r="JQ129" s="592">
        <f t="shared" si="46"/>
        <v>-78457.603401780681</v>
      </c>
      <c r="JR129" s="593">
        <v>-0.60291197882197223</v>
      </c>
    </row>
    <row r="130" spans="1:278" s="7" customFormat="1" ht="15" customHeight="1">
      <c r="A130" s="1" t="s">
        <v>146</v>
      </c>
      <c r="B130" s="6"/>
      <c r="C130" s="57" t="s">
        <v>147</v>
      </c>
      <c r="D130" s="58" t="e">
        <v>#VALUE!</v>
      </c>
      <c r="E130" s="230">
        <v>0</v>
      </c>
      <c r="F130" s="66" t="e">
        <v>#DIV/0!</v>
      </c>
      <c r="G130" s="57" t="s">
        <v>147</v>
      </c>
      <c r="H130" s="58" t="e">
        <v>#VALUE!</v>
      </c>
      <c r="I130" s="60"/>
      <c r="J130" s="61" t="e">
        <v>#VALUE!</v>
      </c>
      <c r="K130" s="62" t="e">
        <v>#VALUE!</v>
      </c>
      <c r="L130" s="63"/>
      <c r="M130" s="53"/>
      <c r="N130" s="64" t="s">
        <v>147</v>
      </c>
      <c r="O130" s="65"/>
      <c r="P130" s="172" t="s">
        <v>146</v>
      </c>
      <c r="Q130" s="58" t="e">
        <v>#VALUE!</v>
      </c>
      <c r="R130" s="230" t="s">
        <v>146</v>
      </c>
      <c r="S130" s="66" t="e">
        <v>#VALUE!</v>
      </c>
      <c r="T130" s="57" t="s">
        <v>146</v>
      </c>
      <c r="U130" s="58" t="e">
        <v>#VALUE!</v>
      </c>
      <c r="V130" s="60"/>
      <c r="W130" s="156">
        <v>778</v>
      </c>
      <c r="X130" s="157">
        <v>1825</v>
      </c>
      <c r="Y130" s="60"/>
      <c r="Z130" s="61" t="e">
        <v>#VALUE!</v>
      </c>
      <c r="AA130" s="62" t="e">
        <v>#VALUE!</v>
      </c>
      <c r="AO130" s="381" t="s">
        <v>146</v>
      </c>
      <c r="AQ130" s="53"/>
      <c r="AR130" s="404" t="s">
        <v>147</v>
      </c>
      <c r="AS130" s="687"/>
      <c r="AT130" s="687"/>
      <c r="AU130" s="687">
        <v>342.12</v>
      </c>
      <c r="AV130" s="687">
        <v>40.840000000000003</v>
      </c>
      <c r="AW130" s="687"/>
      <c r="AX130" s="687"/>
      <c r="AY130" s="687"/>
      <c r="AZ130" s="687"/>
      <c r="BA130" s="687"/>
      <c r="BB130" s="406"/>
      <c r="BC130" s="687"/>
      <c r="BD130" s="694"/>
      <c r="BE130" s="547"/>
      <c r="BF130" s="381" t="s">
        <v>146</v>
      </c>
      <c r="BG130" s="469">
        <v>0</v>
      </c>
      <c r="BH130" s="468">
        <v>0</v>
      </c>
      <c r="BI130" s="468">
        <v>342.12</v>
      </c>
      <c r="BJ130" s="468">
        <v>382.96000000000004</v>
      </c>
      <c r="BK130" s="468">
        <v>382.96000000000004</v>
      </c>
      <c r="BL130" s="468">
        <v>382.96000000000004</v>
      </c>
      <c r="BM130" s="468">
        <v>382.96000000000004</v>
      </c>
      <c r="BN130" s="468">
        <v>382.96000000000004</v>
      </c>
      <c r="BO130" s="468">
        <v>382.96000000000004</v>
      </c>
      <c r="BP130" s="468">
        <v>382.96000000000004</v>
      </c>
      <c r="BQ130" s="468">
        <v>382.96000000000004</v>
      </c>
      <c r="BR130" s="469">
        <v>382.96000000000004</v>
      </c>
      <c r="BS130" s="547"/>
      <c r="BT130" s="547"/>
      <c r="BU130" s="381" t="s">
        <v>146</v>
      </c>
      <c r="BV130" s="547"/>
      <c r="BW130" s="53"/>
      <c r="BX130" s="404" t="s">
        <v>147</v>
      </c>
      <c r="BY130" s="687"/>
      <c r="BZ130" s="687"/>
      <c r="CA130" s="687">
        <v>342.12</v>
      </c>
      <c r="CB130" s="687">
        <v>40.840000000000003</v>
      </c>
      <c r="CC130" s="687"/>
      <c r="CD130" s="687"/>
      <c r="CE130" s="687"/>
      <c r="CF130" s="687"/>
      <c r="CG130" s="687"/>
      <c r="CH130" s="406"/>
      <c r="CI130" s="500"/>
      <c r="CJ130" s="548"/>
      <c r="CK130" s="547"/>
      <c r="CL130" s="381" t="s">
        <v>146</v>
      </c>
      <c r="CM130" s="469">
        <v>0</v>
      </c>
      <c r="CN130" s="468">
        <v>0</v>
      </c>
      <c r="CO130" s="468">
        <v>342.12</v>
      </c>
      <c r="CP130" s="468">
        <v>382.96000000000004</v>
      </c>
      <c r="CQ130" s="468">
        <v>382.96000000000004</v>
      </c>
      <c r="CR130" s="468">
        <v>382.96000000000004</v>
      </c>
      <c r="CS130" s="468">
        <v>382.96000000000004</v>
      </c>
      <c r="CT130" s="468">
        <v>382.96000000000004</v>
      </c>
      <c r="CU130" s="468">
        <v>382.96000000000004</v>
      </c>
      <c r="CV130" s="468">
        <v>382.96000000000004</v>
      </c>
      <c r="CW130" s="468">
        <v>382.96000000000004</v>
      </c>
      <c r="CX130" s="469">
        <v>382.96000000000004</v>
      </c>
      <c r="CY130" s="68">
        <v>2297.7600000000002</v>
      </c>
      <c r="CZ130" s="547"/>
      <c r="DA130" s="381" t="s">
        <v>146</v>
      </c>
      <c r="DB130" s="547"/>
      <c r="DC130" s="547"/>
      <c r="DD130" s="53"/>
      <c r="DF130" s="591" t="s">
        <v>147</v>
      </c>
      <c r="DH130" s="592">
        <v>1200</v>
      </c>
      <c r="DI130" s="610">
        <v>-19545</v>
      </c>
      <c r="DJ130" s="472">
        <v>-19545</v>
      </c>
      <c r="DK130" s="472">
        <v>-19545</v>
      </c>
      <c r="DL130" s="472">
        <v>-19545</v>
      </c>
      <c r="DM130" s="472">
        <v>-19545</v>
      </c>
      <c r="DN130" s="472">
        <v>-19545</v>
      </c>
      <c r="DO130" s="472">
        <v>-19545</v>
      </c>
      <c r="DP130" s="472">
        <v>-19545</v>
      </c>
      <c r="DQ130" s="472">
        <v>-19545</v>
      </c>
      <c r="DR130" s="472">
        <v>-19545</v>
      </c>
      <c r="DS130" s="472">
        <v>-19545</v>
      </c>
      <c r="DT130" s="472">
        <v>-19545</v>
      </c>
      <c r="DU130" s="68"/>
      <c r="DV130" s="381" t="s">
        <v>146</v>
      </c>
      <c r="DW130" s="470">
        <v>-19545</v>
      </c>
      <c r="DX130" s="470">
        <v>-39090</v>
      </c>
      <c r="DY130" s="470">
        <v>-58635</v>
      </c>
      <c r="DZ130" s="470">
        <v>-78180</v>
      </c>
      <c r="EA130" s="470">
        <v>-97725</v>
      </c>
      <c r="EB130" s="470">
        <v>-117270</v>
      </c>
      <c r="EC130" s="470">
        <v>-136815</v>
      </c>
      <c r="ED130" s="470">
        <v>-156360</v>
      </c>
      <c r="EE130" s="470">
        <v>-175905</v>
      </c>
      <c r="EF130" s="470">
        <v>-195450</v>
      </c>
      <c r="EG130" s="470">
        <v>-214995</v>
      </c>
      <c r="EH130" s="473">
        <v>-234540</v>
      </c>
      <c r="EI130" s="405"/>
      <c r="EJ130" s="408"/>
      <c r="EK130" s="68"/>
      <c r="EL130" s="68"/>
      <c r="EM130" s="68"/>
      <c r="EN130" s="68"/>
      <c r="EO130" s="68"/>
      <c r="EP130" s="68"/>
      <c r="EQ130" s="68"/>
      <c r="ER130" s="68"/>
      <c r="ES130" s="68"/>
      <c r="ET130" s="68"/>
      <c r="EU130" s="68"/>
      <c r="EV130" s="68"/>
      <c r="EW130" s="68"/>
      <c r="EX130" s="68"/>
      <c r="JD130" s="592">
        <v>932.94</v>
      </c>
      <c r="JF130" s="592">
        <v>688.48000000000013</v>
      </c>
      <c r="JH130" s="592">
        <v>201.26999999999998</v>
      </c>
      <c r="JJ130" s="592">
        <v>778</v>
      </c>
      <c r="JL130" s="592">
        <v>1825</v>
      </c>
      <c r="JN130" s="592">
        <f t="shared" si="45"/>
        <v>267.05999999999995</v>
      </c>
      <c r="JO130" s="593"/>
      <c r="JQ130" s="592">
        <f t="shared" si="46"/>
        <v>511.51999999999987</v>
      </c>
      <c r="JR130" s="593">
        <v>-0.60291197882197223</v>
      </c>
    </row>
    <row r="131" spans="1:278" s="7" customFormat="1" ht="15" customHeight="1">
      <c r="A131" s="1" t="s">
        <v>148</v>
      </c>
      <c r="B131" s="6"/>
      <c r="C131" s="57" t="s">
        <v>149</v>
      </c>
      <c r="D131" s="58" t="e">
        <v>#VALUE!</v>
      </c>
      <c r="E131" s="230">
        <v>0</v>
      </c>
      <c r="F131" s="66" t="e">
        <v>#DIV/0!</v>
      </c>
      <c r="G131" s="57" t="s">
        <v>149</v>
      </c>
      <c r="H131" s="58" t="e">
        <v>#VALUE!</v>
      </c>
      <c r="I131" s="60"/>
      <c r="J131" s="61" t="e">
        <v>#VALUE!</v>
      </c>
      <c r="K131" s="62" t="e">
        <v>#VALUE!</v>
      </c>
      <c r="L131" s="63"/>
      <c r="M131" s="53"/>
      <c r="N131" s="64" t="s">
        <v>149</v>
      </c>
      <c r="O131" s="65"/>
      <c r="P131" s="172" t="s">
        <v>148</v>
      </c>
      <c r="Q131" s="58" t="e">
        <v>#VALUE!</v>
      </c>
      <c r="R131" s="230" t="s">
        <v>148</v>
      </c>
      <c r="S131" s="66" t="e">
        <v>#VALUE!</v>
      </c>
      <c r="T131" s="57" t="s">
        <v>148</v>
      </c>
      <c r="U131" s="58" t="e">
        <v>#VALUE!</v>
      </c>
      <c r="V131" s="60"/>
      <c r="W131" s="156">
        <v>0</v>
      </c>
      <c r="X131" s="157">
        <v>0</v>
      </c>
      <c r="Y131" s="60"/>
      <c r="Z131" s="61" t="e">
        <v>#VALUE!</v>
      </c>
      <c r="AA131" s="62" t="e">
        <v>#VALUE!</v>
      </c>
      <c r="AO131" s="381" t="s">
        <v>148</v>
      </c>
      <c r="AQ131" s="53"/>
      <c r="AR131" s="404" t="s">
        <v>149</v>
      </c>
      <c r="AS131" s="687"/>
      <c r="AT131" s="687"/>
      <c r="AU131" s="687"/>
      <c r="AV131" s="687"/>
      <c r="AW131" s="687"/>
      <c r="AX131" s="687"/>
      <c r="AY131" s="687"/>
      <c r="AZ131" s="687"/>
      <c r="BA131" s="687"/>
      <c r="BB131" s="406"/>
      <c r="BC131" s="687"/>
      <c r="BD131" s="694"/>
      <c r="BE131" s="547"/>
      <c r="BF131" s="381" t="s">
        <v>148</v>
      </c>
      <c r="BG131" s="469">
        <v>0</v>
      </c>
      <c r="BH131" s="468">
        <v>0</v>
      </c>
      <c r="BI131" s="468">
        <v>0</v>
      </c>
      <c r="BJ131" s="468">
        <v>0</v>
      </c>
      <c r="BK131" s="468">
        <v>0</v>
      </c>
      <c r="BL131" s="468">
        <v>0</v>
      </c>
      <c r="BM131" s="468">
        <v>0</v>
      </c>
      <c r="BN131" s="468">
        <v>0</v>
      </c>
      <c r="BO131" s="468">
        <v>0</v>
      </c>
      <c r="BP131" s="468">
        <v>0</v>
      </c>
      <c r="BQ131" s="468">
        <v>0</v>
      </c>
      <c r="BR131" s="469">
        <v>0</v>
      </c>
      <c r="BS131" s="547"/>
      <c r="BT131" s="547"/>
      <c r="BU131" s="381" t="s">
        <v>148</v>
      </c>
      <c r="BV131" s="547"/>
      <c r="BW131" s="53"/>
      <c r="BX131" s="404" t="s">
        <v>149</v>
      </c>
      <c r="BY131" s="687"/>
      <c r="BZ131" s="687"/>
      <c r="CA131" s="687"/>
      <c r="CB131" s="687"/>
      <c r="CC131" s="687"/>
      <c r="CD131" s="687"/>
      <c r="CE131" s="687"/>
      <c r="CF131" s="687"/>
      <c r="CG131" s="687"/>
      <c r="CH131" s="406"/>
      <c r="CI131" s="500"/>
      <c r="CJ131" s="548"/>
      <c r="CK131" s="547"/>
      <c r="CL131" s="381" t="s">
        <v>148</v>
      </c>
      <c r="CM131" s="469">
        <v>0</v>
      </c>
      <c r="CN131" s="468">
        <v>0</v>
      </c>
      <c r="CO131" s="468">
        <v>0</v>
      </c>
      <c r="CP131" s="468">
        <v>0</v>
      </c>
      <c r="CQ131" s="468">
        <v>0</v>
      </c>
      <c r="CR131" s="468">
        <v>0</v>
      </c>
      <c r="CS131" s="468">
        <v>0</v>
      </c>
      <c r="CT131" s="468">
        <v>0</v>
      </c>
      <c r="CU131" s="468">
        <v>0</v>
      </c>
      <c r="CV131" s="468">
        <v>0</v>
      </c>
      <c r="CW131" s="468">
        <v>0</v>
      </c>
      <c r="CX131" s="469">
        <v>0</v>
      </c>
      <c r="CY131" s="68"/>
      <c r="CZ131" s="547"/>
      <c r="DA131" s="381" t="s">
        <v>148</v>
      </c>
      <c r="DB131" s="547"/>
      <c r="DC131" s="547"/>
      <c r="DD131" s="53"/>
      <c r="DF131" s="591" t="s">
        <v>149</v>
      </c>
      <c r="DH131" s="592">
        <v>0</v>
      </c>
      <c r="DI131" s="610">
        <v>-19545</v>
      </c>
      <c r="DJ131" s="472">
        <v>-19545</v>
      </c>
      <c r="DK131" s="472">
        <v>-19545</v>
      </c>
      <c r="DL131" s="472">
        <v>-19545</v>
      </c>
      <c r="DM131" s="472">
        <v>-19545</v>
      </c>
      <c r="DN131" s="472">
        <v>-19545</v>
      </c>
      <c r="DO131" s="472">
        <v>-19545</v>
      </c>
      <c r="DP131" s="472">
        <v>-19545</v>
      </c>
      <c r="DQ131" s="472">
        <v>-19545</v>
      </c>
      <c r="DR131" s="472">
        <v>-19545</v>
      </c>
      <c r="DS131" s="472">
        <v>-19545</v>
      </c>
      <c r="DT131" s="472">
        <v>-19545</v>
      </c>
      <c r="DU131" s="68"/>
      <c r="DV131" s="381" t="s">
        <v>148</v>
      </c>
      <c r="DW131" s="470">
        <v>-19545</v>
      </c>
      <c r="DX131" s="470">
        <v>-39090</v>
      </c>
      <c r="DY131" s="470">
        <v>-58635</v>
      </c>
      <c r="DZ131" s="470">
        <v>-78180</v>
      </c>
      <c r="EA131" s="470">
        <v>-97725</v>
      </c>
      <c r="EB131" s="470">
        <v>-117270</v>
      </c>
      <c r="EC131" s="470">
        <v>-136815</v>
      </c>
      <c r="ED131" s="470">
        <v>-156360</v>
      </c>
      <c r="EE131" s="470">
        <v>-175905</v>
      </c>
      <c r="EF131" s="470">
        <v>-195450</v>
      </c>
      <c r="EG131" s="470">
        <v>-214995</v>
      </c>
      <c r="EH131" s="473">
        <v>-234540</v>
      </c>
      <c r="EI131" s="405"/>
      <c r="EJ131" s="408"/>
      <c r="EK131" s="68"/>
      <c r="EL131" s="68"/>
      <c r="EM131" s="68"/>
      <c r="EN131" s="68"/>
      <c r="EO131" s="68"/>
      <c r="EP131" s="68"/>
      <c r="EQ131" s="68"/>
      <c r="ER131" s="68"/>
      <c r="ES131" s="68"/>
      <c r="ET131" s="68"/>
      <c r="EU131" s="68"/>
      <c r="EV131" s="68"/>
      <c r="EW131" s="68"/>
      <c r="EX131" s="68"/>
      <c r="JD131" s="592">
        <v>0</v>
      </c>
      <c r="JF131" s="592">
        <v>0</v>
      </c>
      <c r="JH131" s="592">
        <v>0</v>
      </c>
      <c r="JJ131" s="592">
        <v>0</v>
      </c>
      <c r="JL131" s="592">
        <v>0</v>
      </c>
      <c r="JN131" s="592">
        <f t="shared" si="45"/>
        <v>0</v>
      </c>
      <c r="JO131" s="593"/>
      <c r="JQ131" s="592">
        <f t="shared" si="46"/>
        <v>0</v>
      </c>
      <c r="JR131" s="593">
        <v>-0.60291197882197223</v>
      </c>
    </row>
    <row r="132" spans="1:278" s="7" customFormat="1" ht="15" customHeight="1">
      <c r="A132" s="1" t="s">
        <v>150</v>
      </c>
      <c r="B132" s="6"/>
      <c r="C132" s="57" t="s">
        <v>151</v>
      </c>
      <c r="D132" s="58" t="e">
        <v>#VALUE!</v>
      </c>
      <c r="E132" s="230">
        <v>0</v>
      </c>
      <c r="F132" s="66" t="e">
        <v>#DIV/0!</v>
      </c>
      <c r="G132" s="57" t="s">
        <v>151</v>
      </c>
      <c r="H132" s="58" t="e">
        <v>#VALUE!</v>
      </c>
      <c r="I132" s="60"/>
      <c r="J132" s="61" t="e">
        <v>#VALUE!</v>
      </c>
      <c r="K132" s="62" t="e">
        <v>#VALUE!</v>
      </c>
      <c r="L132" s="63"/>
      <c r="M132" s="53"/>
      <c r="N132" s="64" t="s">
        <v>151</v>
      </c>
      <c r="O132" s="65"/>
      <c r="P132" s="172" t="s">
        <v>150</v>
      </c>
      <c r="Q132" s="58" t="e">
        <v>#VALUE!</v>
      </c>
      <c r="R132" s="230" t="s">
        <v>150</v>
      </c>
      <c r="S132" s="66" t="e">
        <v>#VALUE!</v>
      </c>
      <c r="T132" s="57" t="s">
        <v>150</v>
      </c>
      <c r="U132" s="58" t="e">
        <v>#VALUE!</v>
      </c>
      <c r="V132" s="60"/>
      <c r="W132" s="156">
        <v>16570.850000000002</v>
      </c>
      <c r="X132" s="157">
        <v>9212</v>
      </c>
      <c r="Y132" s="60"/>
      <c r="Z132" s="61" t="e">
        <v>#VALUE!</v>
      </c>
      <c r="AA132" s="62" t="e">
        <v>#VALUE!</v>
      </c>
      <c r="AO132" s="381" t="s">
        <v>150</v>
      </c>
      <c r="AQ132" s="53"/>
      <c r="AR132" s="404" t="s">
        <v>151</v>
      </c>
      <c r="AS132" s="687">
        <v>301.05</v>
      </c>
      <c r="AT132" s="687">
        <v>1134.51</v>
      </c>
      <c r="AU132" s="687">
        <v>1354.65</v>
      </c>
      <c r="AV132" s="687">
        <v>1549.57</v>
      </c>
      <c r="AW132" s="687">
        <v>260.10000000000002</v>
      </c>
      <c r="AX132" s="687">
        <v>17.62</v>
      </c>
      <c r="AY132" s="687">
        <v>334.51</v>
      </c>
      <c r="AZ132" s="687">
        <v>902.62</v>
      </c>
      <c r="BA132" s="687">
        <v>1433.3899999999999</v>
      </c>
      <c r="BB132" s="406"/>
      <c r="BC132" s="687"/>
      <c r="BD132" s="694"/>
      <c r="BE132" s="547"/>
      <c r="BF132" s="381" t="s">
        <v>150</v>
      </c>
      <c r="BG132" s="469">
        <v>301.05</v>
      </c>
      <c r="BH132" s="468">
        <v>1435.56</v>
      </c>
      <c r="BI132" s="468">
        <v>2790.21</v>
      </c>
      <c r="BJ132" s="468">
        <v>4339.78</v>
      </c>
      <c r="BK132" s="468">
        <v>4599.88</v>
      </c>
      <c r="BL132" s="468">
        <v>4617.5</v>
      </c>
      <c r="BM132" s="468">
        <v>4952.01</v>
      </c>
      <c r="BN132" s="468">
        <v>5854.63</v>
      </c>
      <c r="BO132" s="468">
        <v>7288.02</v>
      </c>
      <c r="BP132" s="468">
        <v>7288.02</v>
      </c>
      <c r="BQ132" s="468">
        <v>7288.02</v>
      </c>
      <c r="BR132" s="469">
        <v>7288.02</v>
      </c>
      <c r="BS132" s="547"/>
      <c r="BT132" s="547"/>
      <c r="BU132" s="381" t="s">
        <v>150</v>
      </c>
      <c r="BV132" s="547"/>
      <c r="BW132" s="53"/>
      <c r="BX132" s="404" t="s">
        <v>151</v>
      </c>
      <c r="BY132" s="687">
        <v>301.05</v>
      </c>
      <c r="BZ132" s="687">
        <v>1134.51</v>
      </c>
      <c r="CA132" s="687">
        <v>1354.65</v>
      </c>
      <c r="CB132" s="687">
        <v>1549.57</v>
      </c>
      <c r="CC132" s="687">
        <v>260.10000000000002</v>
      </c>
      <c r="CD132" s="687">
        <v>17.62</v>
      </c>
      <c r="CE132" s="687">
        <v>334.51</v>
      </c>
      <c r="CF132" s="687">
        <v>902.62</v>
      </c>
      <c r="CG132" s="687">
        <v>1433.3899999999999</v>
      </c>
      <c r="CH132" s="406"/>
      <c r="CI132" s="500"/>
      <c r="CJ132" s="548"/>
      <c r="CK132" s="547"/>
      <c r="CL132" s="381" t="s">
        <v>150</v>
      </c>
      <c r="CM132" s="469">
        <v>301.05</v>
      </c>
      <c r="CN132" s="468">
        <v>1435.56</v>
      </c>
      <c r="CO132" s="468">
        <v>2790.21</v>
      </c>
      <c r="CP132" s="468">
        <v>4339.78</v>
      </c>
      <c r="CQ132" s="468">
        <v>4599.88</v>
      </c>
      <c r="CR132" s="468">
        <v>4617.5</v>
      </c>
      <c r="CS132" s="468">
        <v>4952.01</v>
      </c>
      <c r="CT132" s="468">
        <v>5854.63</v>
      </c>
      <c r="CU132" s="468">
        <v>7288.02</v>
      </c>
      <c r="CV132" s="468">
        <v>7288.02</v>
      </c>
      <c r="CW132" s="468">
        <v>7288.02</v>
      </c>
      <c r="CX132" s="469">
        <v>7288.02</v>
      </c>
      <c r="CY132" s="68">
        <v>9717.36</v>
      </c>
      <c r="CZ132" s="68">
        <v>1669.6494845360826</v>
      </c>
      <c r="DA132" s="381" t="s">
        <v>150</v>
      </c>
      <c r="DB132" s="547"/>
      <c r="DC132" s="547"/>
      <c r="DD132" s="53"/>
      <c r="DF132" s="591" t="s">
        <v>151</v>
      </c>
      <c r="DH132" s="592">
        <v>11499.583665979382</v>
      </c>
      <c r="DI132" s="610">
        <v>-19545</v>
      </c>
      <c r="DJ132" s="472">
        <v>-19545</v>
      </c>
      <c r="DK132" s="472">
        <v>-19545</v>
      </c>
      <c r="DL132" s="472">
        <v>-19545</v>
      </c>
      <c r="DM132" s="472">
        <v>-19545</v>
      </c>
      <c r="DN132" s="472">
        <v>-19545</v>
      </c>
      <c r="DO132" s="472">
        <v>-19545</v>
      </c>
      <c r="DP132" s="472">
        <v>-19545</v>
      </c>
      <c r="DQ132" s="472">
        <v>-19545</v>
      </c>
      <c r="DR132" s="472">
        <v>-19545</v>
      </c>
      <c r="DS132" s="472">
        <v>-19545</v>
      </c>
      <c r="DT132" s="472">
        <v>-19545</v>
      </c>
      <c r="DU132" s="68"/>
      <c r="DV132" s="381" t="s">
        <v>150</v>
      </c>
      <c r="DW132" s="470">
        <v>-19545</v>
      </c>
      <c r="DX132" s="470">
        <v>-39090</v>
      </c>
      <c r="DY132" s="470">
        <v>-58635</v>
      </c>
      <c r="DZ132" s="470">
        <v>-78180</v>
      </c>
      <c r="EA132" s="470">
        <v>-97725</v>
      </c>
      <c r="EB132" s="470">
        <v>-117270</v>
      </c>
      <c r="EC132" s="470">
        <v>-136815</v>
      </c>
      <c r="ED132" s="470">
        <v>-156360</v>
      </c>
      <c r="EE132" s="470">
        <v>-175905</v>
      </c>
      <c r="EF132" s="470">
        <v>-195450</v>
      </c>
      <c r="EG132" s="470">
        <v>-214995</v>
      </c>
      <c r="EH132" s="473">
        <v>-234540</v>
      </c>
      <c r="EI132" s="405"/>
      <c r="EJ132" s="408"/>
      <c r="EK132" s="68"/>
      <c r="EL132" s="68"/>
      <c r="EM132" s="68"/>
      <c r="EN132" s="68"/>
      <c r="EO132" s="68"/>
      <c r="EP132" s="68"/>
      <c r="EQ132" s="68"/>
      <c r="ER132" s="68"/>
      <c r="ES132" s="68"/>
      <c r="ET132" s="68"/>
      <c r="EU132" s="68"/>
      <c r="EV132" s="68"/>
      <c r="EW132" s="68"/>
      <c r="EX132" s="68"/>
      <c r="JD132" s="592">
        <v>10478.275917525774</v>
      </c>
      <c r="JF132" s="592">
        <v>14083.439999999999</v>
      </c>
      <c r="JH132" s="592">
        <v>12250.839999999998</v>
      </c>
      <c r="JJ132" s="592">
        <v>16570.850000000002</v>
      </c>
      <c r="JL132" s="592">
        <v>9212</v>
      </c>
      <c r="JN132" s="592">
        <f t="shared" si="45"/>
        <v>1021.3077484536079</v>
      </c>
      <c r="JO132" s="593"/>
      <c r="JQ132" s="592">
        <f t="shared" si="46"/>
        <v>-2583.8563340206165</v>
      </c>
      <c r="JR132" s="593">
        <v>-0.60291197882197223</v>
      </c>
    </row>
    <row r="133" spans="1:278" s="7" customFormat="1" ht="15" customHeight="1">
      <c r="A133" s="1" t="s">
        <v>152</v>
      </c>
      <c r="B133" s="6"/>
      <c r="C133" s="57" t="s">
        <v>153</v>
      </c>
      <c r="D133" s="58" t="e">
        <v>#VALUE!</v>
      </c>
      <c r="E133" s="230">
        <v>0</v>
      </c>
      <c r="F133" s="66" t="e">
        <v>#DIV/0!</v>
      </c>
      <c r="G133" s="57" t="s">
        <v>153</v>
      </c>
      <c r="H133" s="58" t="e">
        <v>#VALUE!</v>
      </c>
      <c r="I133" s="60"/>
      <c r="J133" s="61" t="e">
        <v>#VALUE!</v>
      </c>
      <c r="K133" s="62" t="e">
        <v>#VALUE!</v>
      </c>
      <c r="L133" s="63"/>
      <c r="M133" s="53"/>
      <c r="N133" s="64" t="s">
        <v>153</v>
      </c>
      <c r="O133" s="65"/>
      <c r="P133" s="172" t="s">
        <v>152</v>
      </c>
      <c r="Q133" s="58" t="e">
        <v>#VALUE!</v>
      </c>
      <c r="R133" s="230" t="s">
        <v>152</v>
      </c>
      <c r="S133" s="66" t="e">
        <v>#VALUE!</v>
      </c>
      <c r="T133" s="57" t="s">
        <v>152</v>
      </c>
      <c r="U133" s="58" t="e">
        <v>#VALUE!</v>
      </c>
      <c r="V133" s="60"/>
      <c r="W133" s="156">
        <v>560</v>
      </c>
      <c r="X133" s="157">
        <v>0</v>
      </c>
      <c r="Y133" s="60"/>
      <c r="Z133" s="61" t="e">
        <v>#VALUE!</v>
      </c>
      <c r="AA133" s="62" t="e">
        <v>#VALUE!</v>
      </c>
      <c r="AO133" s="381" t="s">
        <v>152</v>
      </c>
      <c r="AQ133" s="53"/>
      <c r="AR133" s="404" t="s">
        <v>153</v>
      </c>
      <c r="AS133" s="687"/>
      <c r="AT133" s="687"/>
      <c r="AU133" s="687"/>
      <c r="AV133" s="687"/>
      <c r="AW133" s="687"/>
      <c r="AX133" s="687"/>
      <c r="AY133" s="687"/>
      <c r="AZ133" s="687"/>
      <c r="BA133" s="687"/>
      <c r="BB133" s="406"/>
      <c r="BC133" s="687"/>
      <c r="BD133" s="694"/>
      <c r="BE133" s="547"/>
      <c r="BF133" s="381" t="s">
        <v>152</v>
      </c>
      <c r="BG133" s="469">
        <v>0</v>
      </c>
      <c r="BH133" s="468">
        <v>0</v>
      </c>
      <c r="BI133" s="468">
        <v>0</v>
      </c>
      <c r="BJ133" s="468">
        <v>0</v>
      </c>
      <c r="BK133" s="468">
        <v>0</v>
      </c>
      <c r="BL133" s="468">
        <v>0</v>
      </c>
      <c r="BM133" s="468">
        <v>0</v>
      </c>
      <c r="BN133" s="468">
        <v>0</v>
      </c>
      <c r="BO133" s="468">
        <v>0</v>
      </c>
      <c r="BP133" s="468">
        <v>0</v>
      </c>
      <c r="BQ133" s="468">
        <v>0</v>
      </c>
      <c r="BR133" s="469">
        <v>0</v>
      </c>
      <c r="BS133" s="547"/>
      <c r="BT133" s="547"/>
      <c r="BU133" s="381" t="s">
        <v>152</v>
      </c>
      <c r="BV133" s="547"/>
      <c r="BW133" s="53"/>
      <c r="BX133" s="404" t="s">
        <v>153</v>
      </c>
      <c r="BY133" s="687"/>
      <c r="BZ133" s="687"/>
      <c r="CA133" s="687"/>
      <c r="CB133" s="687"/>
      <c r="CC133" s="687"/>
      <c r="CD133" s="687"/>
      <c r="CE133" s="687"/>
      <c r="CF133" s="687"/>
      <c r="CG133" s="687"/>
      <c r="CH133" s="406"/>
      <c r="CI133" s="500"/>
      <c r="CJ133" s="548"/>
      <c r="CK133" s="547"/>
      <c r="CL133" s="381" t="s">
        <v>152</v>
      </c>
      <c r="CM133" s="469">
        <v>0</v>
      </c>
      <c r="CN133" s="468">
        <v>0</v>
      </c>
      <c r="CO133" s="468">
        <v>0</v>
      </c>
      <c r="CP133" s="468">
        <v>0</v>
      </c>
      <c r="CQ133" s="468">
        <v>0</v>
      </c>
      <c r="CR133" s="468">
        <v>0</v>
      </c>
      <c r="CS133" s="468">
        <v>0</v>
      </c>
      <c r="CT133" s="468">
        <v>0</v>
      </c>
      <c r="CU133" s="468">
        <v>0</v>
      </c>
      <c r="CV133" s="468">
        <v>0</v>
      </c>
      <c r="CW133" s="468">
        <v>0</v>
      </c>
      <c r="CX133" s="469">
        <v>0</v>
      </c>
      <c r="CY133" s="68"/>
      <c r="CZ133" s="547"/>
      <c r="DA133" s="381" t="s">
        <v>152</v>
      </c>
      <c r="DB133" s="547"/>
      <c r="DC133" s="547"/>
      <c r="DD133" s="53"/>
      <c r="DF133" s="591" t="s">
        <v>153</v>
      </c>
      <c r="DH133" s="592">
        <v>0</v>
      </c>
      <c r="DI133" s="610">
        <v>-19545</v>
      </c>
      <c r="DJ133" s="472">
        <v>-19545</v>
      </c>
      <c r="DK133" s="472">
        <v>-19545</v>
      </c>
      <c r="DL133" s="472">
        <v>-19545</v>
      </c>
      <c r="DM133" s="472">
        <v>-19545</v>
      </c>
      <c r="DN133" s="472">
        <v>-19545</v>
      </c>
      <c r="DO133" s="472">
        <v>-19545</v>
      </c>
      <c r="DP133" s="472">
        <v>-19545</v>
      </c>
      <c r="DQ133" s="472">
        <v>-19545</v>
      </c>
      <c r="DR133" s="472">
        <v>-19545</v>
      </c>
      <c r="DS133" s="472">
        <v>-19545</v>
      </c>
      <c r="DT133" s="472">
        <v>-19545</v>
      </c>
      <c r="DU133" s="68"/>
      <c r="DV133" s="381" t="s">
        <v>152</v>
      </c>
      <c r="DW133" s="470">
        <v>-19545</v>
      </c>
      <c r="DX133" s="470">
        <v>-39090</v>
      </c>
      <c r="DY133" s="470">
        <v>-58635</v>
      </c>
      <c r="DZ133" s="470">
        <v>-78180</v>
      </c>
      <c r="EA133" s="470">
        <v>-97725</v>
      </c>
      <c r="EB133" s="470">
        <v>-117270</v>
      </c>
      <c r="EC133" s="470">
        <v>-136815</v>
      </c>
      <c r="ED133" s="470">
        <v>-156360</v>
      </c>
      <c r="EE133" s="470">
        <v>-175905</v>
      </c>
      <c r="EF133" s="470">
        <v>-195450</v>
      </c>
      <c r="EG133" s="470">
        <v>-214995</v>
      </c>
      <c r="EH133" s="473">
        <v>-234540</v>
      </c>
      <c r="EI133" s="405"/>
      <c r="EJ133" s="408"/>
      <c r="EK133" s="68"/>
      <c r="EL133" s="68"/>
      <c r="EM133" s="68"/>
      <c r="EN133" s="68"/>
      <c r="EO133" s="68"/>
      <c r="EP133" s="68"/>
      <c r="EQ133" s="68"/>
      <c r="ER133" s="68"/>
      <c r="ES133" s="68"/>
      <c r="ET133" s="68"/>
      <c r="EU133" s="68"/>
      <c r="EV133" s="68"/>
      <c r="EW133" s="68"/>
      <c r="EX133" s="68"/>
      <c r="JD133" s="592">
        <v>0</v>
      </c>
      <c r="JF133" s="592">
        <v>0</v>
      </c>
      <c r="JH133" s="592">
        <v>0</v>
      </c>
      <c r="JJ133" s="592">
        <v>560</v>
      </c>
      <c r="JL133" s="592">
        <v>0</v>
      </c>
      <c r="JN133" s="592">
        <f t="shared" si="45"/>
        <v>0</v>
      </c>
      <c r="JO133" s="593"/>
      <c r="JQ133" s="592">
        <f t="shared" si="46"/>
        <v>0</v>
      </c>
      <c r="JR133" s="593">
        <v>-0.60291197882197223</v>
      </c>
    </row>
    <row r="134" spans="1:278" s="7" customFormat="1" ht="15" customHeight="1">
      <c r="A134" s="1" t="s">
        <v>154</v>
      </c>
      <c r="B134" s="6"/>
      <c r="C134" s="57" t="s">
        <v>155</v>
      </c>
      <c r="D134" s="58" t="e">
        <v>#VALUE!</v>
      </c>
      <c r="E134" s="230">
        <v>0</v>
      </c>
      <c r="F134" s="66" t="e">
        <v>#DIV/0!</v>
      </c>
      <c r="G134" s="57" t="s">
        <v>155</v>
      </c>
      <c r="H134" s="58" t="e">
        <v>#VALUE!</v>
      </c>
      <c r="I134" s="60"/>
      <c r="J134" s="61" t="e">
        <v>#VALUE!</v>
      </c>
      <c r="K134" s="62" t="e">
        <v>#VALUE!</v>
      </c>
      <c r="L134" s="63"/>
      <c r="M134" s="53"/>
      <c r="N134" s="64" t="s">
        <v>155</v>
      </c>
      <c r="O134" s="65"/>
      <c r="P134" s="172" t="s">
        <v>154</v>
      </c>
      <c r="Q134" s="58" t="e">
        <v>#VALUE!</v>
      </c>
      <c r="R134" s="230" t="s">
        <v>154</v>
      </c>
      <c r="S134" s="66" t="e">
        <v>#VALUE!</v>
      </c>
      <c r="T134" s="57" t="s">
        <v>154</v>
      </c>
      <c r="U134" s="58" t="e">
        <v>#VALUE!</v>
      </c>
      <c r="V134" s="60"/>
      <c r="W134" s="156">
        <v>1205.6600000000001</v>
      </c>
      <c r="X134" s="157">
        <v>75</v>
      </c>
      <c r="Y134" s="60"/>
      <c r="Z134" s="61" t="e">
        <v>#VALUE!</v>
      </c>
      <c r="AA134" s="62" t="e">
        <v>#VALUE!</v>
      </c>
      <c r="AO134" s="381" t="s">
        <v>154</v>
      </c>
      <c r="AQ134" s="53"/>
      <c r="AR134" s="404" t="s">
        <v>155</v>
      </c>
      <c r="AS134" s="687"/>
      <c r="AT134" s="687"/>
      <c r="AU134" s="687"/>
      <c r="AV134" s="687"/>
      <c r="AW134" s="687"/>
      <c r="AX134" s="687"/>
      <c r="AY134" s="687"/>
      <c r="AZ134" s="687"/>
      <c r="BA134" s="687"/>
      <c r="BB134" s="406"/>
      <c r="BC134" s="687"/>
      <c r="BD134" s="694"/>
      <c r="BE134" s="547"/>
      <c r="BF134" s="381" t="s">
        <v>154</v>
      </c>
      <c r="BG134" s="469">
        <v>0</v>
      </c>
      <c r="BH134" s="468">
        <v>0</v>
      </c>
      <c r="BI134" s="468">
        <v>0</v>
      </c>
      <c r="BJ134" s="468">
        <v>0</v>
      </c>
      <c r="BK134" s="468">
        <v>0</v>
      </c>
      <c r="BL134" s="468">
        <v>0</v>
      </c>
      <c r="BM134" s="468">
        <v>0</v>
      </c>
      <c r="BN134" s="468">
        <v>0</v>
      </c>
      <c r="BO134" s="468">
        <v>0</v>
      </c>
      <c r="BP134" s="468">
        <v>0</v>
      </c>
      <c r="BQ134" s="468">
        <v>0</v>
      </c>
      <c r="BR134" s="469">
        <v>0</v>
      </c>
      <c r="BS134" s="547"/>
      <c r="BT134" s="547"/>
      <c r="BU134" s="381" t="s">
        <v>154</v>
      </c>
      <c r="BV134" s="547"/>
      <c r="BW134" s="53"/>
      <c r="BX134" s="404" t="s">
        <v>155</v>
      </c>
      <c r="BY134" s="687"/>
      <c r="BZ134" s="687"/>
      <c r="CA134" s="687"/>
      <c r="CB134" s="687"/>
      <c r="CC134" s="687"/>
      <c r="CD134" s="687"/>
      <c r="CE134" s="687"/>
      <c r="CF134" s="687"/>
      <c r="CG134" s="687"/>
      <c r="CH134" s="406"/>
      <c r="CI134" s="500"/>
      <c r="CJ134" s="548"/>
      <c r="CK134" s="547"/>
      <c r="CL134" s="381" t="s">
        <v>154</v>
      </c>
      <c r="CM134" s="469">
        <v>0</v>
      </c>
      <c r="CN134" s="468">
        <v>0</v>
      </c>
      <c r="CO134" s="468">
        <v>0</v>
      </c>
      <c r="CP134" s="468">
        <v>0</v>
      </c>
      <c r="CQ134" s="468">
        <v>0</v>
      </c>
      <c r="CR134" s="468">
        <v>0</v>
      </c>
      <c r="CS134" s="468">
        <v>0</v>
      </c>
      <c r="CT134" s="468">
        <v>0</v>
      </c>
      <c r="CU134" s="468">
        <v>0</v>
      </c>
      <c r="CV134" s="468">
        <v>0</v>
      </c>
      <c r="CW134" s="468">
        <v>0</v>
      </c>
      <c r="CX134" s="469">
        <v>0</v>
      </c>
      <c r="CY134" s="68"/>
      <c r="CZ134" s="547"/>
      <c r="DA134" s="381" t="s">
        <v>154</v>
      </c>
      <c r="DB134" s="547"/>
      <c r="DC134" s="547"/>
      <c r="DD134" s="53"/>
      <c r="DF134" s="591" t="s">
        <v>155</v>
      </c>
      <c r="DH134" s="592">
        <v>0</v>
      </c>
      <c r="DI134" s="610">
        <v>-19545</v>
      </c>
      <c r="DJ134" s="472">
        <v>-19545</v>
      </c>
      <c r="DK134" s="472">
        <v>-19545</v>
      </c>
      <c r="DL134" s="472">
        <v>-19545</v>
      </c>
      <c r="DM134" s="472">
        <v>-19545</v>
      </c>
      <c r="DN134" s="472">
        <v>-19545</v>
      </c>
      <c r="DO134" s="472">
        <v>-19545</v>
      </c>
      <c r="DP134" s="472">
        <v>-19545</v>
      </c>
      <c r="DQ134" s="472">
        <v>-19545</v>
      </c>
      <c r="DR134" s="472">
        <v>-19545</v>
      </c>
      <c r="DS134" s="472">
        <v>-19545</v>
      </c>
      <c r="DT134" s="472">
        <v>-19545</v>
      </c>
      <c r="DU134" s="68"/>
      <c r="DV134" s="381" t="s">
        <v>154</v>
      </c>
      <c r="DW134" s="470">
        <v>-19545</v>
      </c>
      <c r="DX134" s="470">
        <v>-39090</v>
      </c>
      <c r="DY134" s="470">
        <v>-58635</v>
      </c>
      <c r="DZ134" s="470">
        <v>-78180</v>
      </c>
      <c r="EA134" s="470">
        <v>-97725</v>
      </c>
      <c r="EB134" s="470">
        <v>-117270</v>
      </c>
      <c r="EC134" s="470">
        <v>-136815</v>
      </c>
      <c r="ED134" s="470">
        <v>-156360</v>
      </c>
      <c r="EE134" s="470">
        <v>-175905</v>
      </c>
      <c r="EF134" s="470">
        <v>-195450</v>
      </c>
      <c r="EG134" s="470">
        <v>-214995</v>
      </c>
      <c r="EH134" s="473">
        <v>-234540</v>
      </c>
      <c r="EI134" s="405"/>
      <c r="EJ134" s="408"/>
      <c r="EK134" s="68"/>
      <c r="EL134" s="68"/>
      <c r="EM134" s="68"/>
      <c r="EN134" s="68"/>
      <c r="EO134" s="68"/>
      <c r="EP134" s="68"/>
      <c r="EQ134" s="68"/>
      <c r="ER134" s="68"/>
      <c r="ES134" s="68"/>
      <c r="ET134" s="68"/>
      <c r="EU134" s="68"/>
      <c r="EV134" s="68"/>
      <c r="EW134" s="68"/>
      <c r="EX134" s="68"/>
      <c r="JD134" s="592">
        <v>0</v>
      </c>
      <c r="JF134" s="592">
        <v>0</v>
      </c>
      <c r="JH134" s="592">
        <v>0</v>
      </c>
      <c r="JJ134" s="592">
        <v>1205.6600000000001</v>
      </c>
      <c r="JL134" s="592">
        <v>75</v>
      </c>
      <c r="JN134" s="592">
        <f t="shared" si="45"/>
        <v>0</v>
      </c>
      <c r="JO134" s="593"/>
      <c r="JQ134" s="592">
        <f t="shared" si="46"/>
        <v>0</v>
      </c>
      <c r="JR134" s="593">
        <v>-0.60291197882197223</v>
      </c>
    </row>
    <row r="135" spans="1:278" s="7" customFormat="1" ht="15" customHeight="1">
      <c r="A135" s="1" t="s">
        <v>156</v>
      </c>
      <c r="B135" s="6"/>
      <c r="C135" s="57" t="s">
        <v>157</v>
      </c>
      <c r="D135" s="58" t="e">
        <v>#VALUE!</v>
      </c>
      <c r="E135" s="230">
        <v>0</v>
      </c>
      <c r="F135" s="66" t="e">
        <v>#DIV/0!</v>
      </c>
      <c r="G135" s="57" t="s">
        <v>157</v>
      </c>
      <c r="H135" s="58" t="e">
        <v>#VALUE!</v>
      </c>
      <c r="I135" s="60"/>
      <c r="J135" s="61" t="e">
        <v>#VALUE!</v>
      </c>
      <c r="K135" s="62" t="e">
        <v>#VALUE!</v>
      </c>
      <c r="L135" s="63"/>
      <c r="M135" s="53"/>
      <c r="N135" s="64" t="s">
        <v>157</v>
      </c>
      <c r="O135" s="65"/>
      <c r="P135" s="172" t="s">
        <v>156</v>
      </c>
      <c r="Q135" s="58" t="e">
        <v>#VALUE!</v>
      </c>
      <c r="R135" s="230" t="s">
        <v>156</v>
      </c>
      <c r="S135" s="66" t="e">
        <v>#VALUE!</v>
      </c>
      <c r="T135" s="57" t="s">
        <v>156</v>
      </c>
      <c r="U135" s="58" t="e">
        <v>#VALUE!</v>
      </c>
      <c r="V135" s="60"/>
      <c r="W135" s="156">
        <v>50137.119999999995</v>
      </c>
      <c r="X135" s="157">
        <v>37422</v>
      </c>
      <c r="Y135" s="60"/>
      <c r="Z135" s="61" t="e">
        <v>#VALUE!</v>
      </c>
      <c r="AA135" s="62" t="e">
        <v>#VALUE!</v>
      </c>
      <c r="AO135" s="381" t="s">
        <v>156</v>
      </c>
      <c r="AQ135" s="53"/>
      <c r="AR135" s="404" t="s">
        <v>157</v>
      </c>
      <c r="AS135" s="693">
        <v>4299.55</v>
      </c>
      <c r="AT135" s="687">
        <v>4202.49</v>
      </c>
      <c r="AU135" s="687">
        <v>3987.9</v>
      </c>
      <c r="AV135" s="687">
        <v>3347.48</v>
      </c>
      <c r="AW135" s="687">
        <v>4073.99</v>
      </c>
      <c r="AX135" s="687">
        <v>2223.4299999999998</v>
      </c>
      <c r="AY135" s="687">
        <v>4925.57</v>
      </c>
      <c r="AZ135" s="687">
        <v>5506.9</v>
      </c>
      <c r="BA135" s="687">
        <v>2703.33</v>
      </c>
      <c r="BB135" s="406"/>
      <c r="BC135" s="687"/>
      <c r="BD135" s="694"/>
      <c r="BE135" s="547"/>
      <c r="BF135" s="381" t="s">
        <v>156</v>
      </c>
      <c r="BG135" s="469">
        <v>4299.55</v>
      </c>
      <c r="BH135" s="468">
        <v>8502.0400000000009</v>
      </c>
      <c r="BI135" s="468">
        <v>12489.94</v>
      </c>
      <c r="BJ135" s="468">
        <v>15837.42</v>
      </c>
      <c r="BK135" s="468">
        <v>19911.41</v>
      </c>
      <c r="BL135" s="468">
        <v>22134.84</v>
      </c>
      <c r="BM135" s="468">
        <v>27060.41</v>
      </c>
      <c r="BN135" s="468">
        <v>32567.309999999998</v>
      </c>
      <c r="BO135" s="468">
        <v>35270.639999999999</v>
      </c>
      <c r="BP135" s="468">
        <v>35270.639999999999</v>
      </c>
      <c r="BQ135" s="468">
        <v>35270.639999999999</v>
      </c>
      <c r="BR135" s="469">
        <v>35270.639999999999</v>
      </c>
      <c r="BS135" s="547"/>
      <c r="BT135" s="547"/>
      <c r="BU135" s="381" t="s">
        <v>156</v>
      </c>
      <c r="BV135" s="547"/>
      <c r="BW135" s="53"/>
      <c r="BX135" s="404" t="s">
        <v>157</v>
      </c>
      <c r="BY135" s="687">
        <v>4299.55</v>
      </c>
      <c r="BZ135" s="687">
        <v>4202.49</v>
      </c>
      <c r="CA135" s="687">
        <v>3987.9</v>
      </c>
      <c r="CB135" s="687">
        <v>3347.48</v>
      </c>
      <c r="CC135" s="687">
        <v>4073.99</v>
      </c>
      <c r="CD135" s="687">
        <v>2223.4299999999998</v>
      </c>
      <c r="CE135" s="687">
        <v>4925.57</v>
      </c>
      <c r="CF135" s="687">
        <v>5506.9</v>
      </c>
      <c r="CG135" s="687">
        <v>2703.33</v>
      </c>
      <c r="CH135" s="406"/>
      <c r="CI135" s="500"/>
      <c r="CJ135" s="548"/>
      <c r="CK135" s="547"/>
      <c r="CL135" s="381" t="s">
        <v>156</v>
      </c>
      <c r="CM135" s="469">
        <v>4299.55</v>
      </c>
      <c r="CN135" s="468">
        <v>8502.0400000000009</v>
      </c>
      <c r="CO135" s="468">
        <v>12489.94</v>
      </c>
      <c r="CP135" s="468">
        <v>15837.42</v>
      </c>
      <c r="CQ135" s="468">
        <v>19911.41</v>
      </c>
      <c r="CR135" s="468">
        <v>22134.84</v>
      </c>
      <c r="CS135" s="468">
        <v>27060.41</v>
      </c>
      <c r="CT135" s="468">
        <v>32567.309999999998</v>
      </c>
      <c r="CU135" s="468">
        <v>35270.639999999999</v>
      </c>
      <c r="CV135" s="468">
        <v>35270.639999999999</v>
      </c>
      <c r="CW135" s="468">
        <v>35270.639999999999</v>
      </c>
      <c r="CX135" s="469">
        <v>35270.639999999999</v>
      </c>
      <c r="CY135" s="68">
        <v>47027.520000000004</v>
      </c>
      <c r="CZ135" s="547"/>
      <c r="DA135" s="381" t="s">
        <v>156</v>
      </c>
      <c r="DB135" s="547"/>
      <c r="DC135" s="547"/>
      <c r="DD135" s="53"/>
      <c r="DF135" s="591" t="s">
        <v>157</v>
      </c>
      <c r="DH135" s="592">
        <v>51000</v>
      </c>
      <c r="DI135" s="610">
        <v>-19545</v>
      </c>
      <c r="DJ135" s="472">
        <v>-19545</v>
      </c>
      <c r="DK135" s="472">
        <v>-19545</v>
      </c>
      <c r="DL135" s="472">
        <v>-19545</v>
      </c>
      <c r="DM135" s="472">
        <v>-19545</v>
      </c>
      <c r="DN135" s="472">
        <v>-19545</v>
      </c>
      <c r="DO135" s="472">
        <v>-19545</v>
      </c>
      <c r="DP135" s="472">
        <v>-19545</v>
      </c>
      <c r="DQ135" s="472">
        <v>-19545</v>
      </c>
      <c r="DR135" s="472">
        <v>-19545</v>
      </c>
      <c r="DS135" s="472">
        <v>-19545</v>
      </c>
      <c r="DT135" s="472">
        <v>-19545</v>
      </c>
      <c r="DU135" s="68"/>
      <c r="DV135" s="381" t="s">
        <v>156</v>
      </c>
      <c r="DW135" s="470">
        <v>-19545</v>
      </c>
      <c r="DX135" s="470">
        <v>-39090</v>
      </c>
      <c r="DY135" s="470">
        <v>-58635</v>
      </c>
      <c r="DZ135" s="470">
        <v>-78180</v>
      </c>
      <c r="EA135" s="470">
        <v>-97725</v>
      </c>
      <c r="EB135" s="470">
        <v>-117270</v>
      </c>
      <c r="EC135" s="470">
        <v>-136815</v>
      </c>
      <c r="ED135" s="470">
        <v>-156360</v>
      </c>
      <c r="EE135" s="470">
        <v>-175905</v>
      </c>
      <c r="EF135" s="470">
        <v>-195450</v>
      </c>
      <c r="EG135" s="470">
        <v>-214995</v>
      </c>
      <c r="EH135" s="473">
        <v>-234540</v>
      </c>
      <c r="EI135" s="405"/>
      <c r="EJ135" s="408"/>
      <c r="EK135" s="68"/>
      <c r="EL135" s="68"/>
      <c r="EM135" s="68"/>
      <c r="EN135" s="68"/>
      <c r="EO135" s="68"/>
      <c r="EP135" s="68"/>
      <c r="EQ135" s="68"/>
      <c r="ER135" s="68"/>
      <c r="ES135" s="68"/>
      <c r="ET135" s="68"/>
      <c r="EU135" s="68"/>
      <c r="EV135" s="68"/>
      <c r="EW135" s="68"/>
      <c r="EX135" s="68"/>
      <c r="JD135" s="592">
        <v>54171.48</v>
      </c>
      <c r="JF135" s="592">
        <v>48262.14</v>
      </c>
      <c r="JH135" s="592">
        <v>43265.440000000002</v>
      </c>
      <c r="JJ135" s="592">
        <v>50137.119999999995</v>
      </c>
      <c r="JL135" s="592">
        <v>37422</v>
      </c>
      <c r="JN135" s="592">
        <f t="shared" si="45"/>
        <v>-3171.4800000000032</v>
      </c>
      <c r="JO135" s="593"/>
      <c r="JQ135" s="592">
        <f t="shared" si="46"/>
        <v>2737.8600000000006</v>
      </c>
      <c r="JR135" s="593">
        <v>-0.60291197882197223</v>
      </c>
    </row>
    <row r="136" spans="1:278" s="7" customFormat="1" ht="15" customHeight="1">
      <c r="A136" s="1" t="s">
        <v>158</v>
      </c>
      <c r="B136" s="6"/>
      <c r="C136" s="118" t="s">
        <v>74</v>
      </c>
      <c r="D136" s="58" t="e">
        <v>#VALUE!</v>
      </c>
      <c r="E136" s="230">
        <v>0</v>
      </c>
      <c r="F136" s="66" t="e">
        <v>#DIV/0!</v>
      </c>
      <c r="G136" s="57" t="s">
        <v>74</v>
      </c>
      <c r="H136" s="58" t="e">
        <v>#VALUE!</v>
      </c>
      <c r="I136" s="60"/>
      <c r="J136" s="61" t="e">
        <v>#VALUE!</v>
      </c>
      <c r="K136" s="62" t="e">
        <v>#VALUE!</v>
      </c>
      <c r="L136" s="63"/>
      <c r="M136" s="53"/>
      <c r="N136" s="64" t="s">
        <v>74</v>
      </c>
      <c r="O136" s="65"/>
      <c r="P136" s="172" t="s">
        <v>158</v>
      </c>
      <c r="Q136" s="58" t="e">
        <v>#VALUE!</v>
      </c>
      <c r="R136" s="230" t="s">
        <v>158</v>
      </c>
      <c r="S136" s="66" t="e">
        <v>#VALUE!</v>
      </c>
      <c r="T136" s="57" t="s">
        <v>158</v>
      </c>
      <c r="U136" s="58" t="e">
        <v>#VALUE!</v>
      </c>
      <c r="V136" s="60"/>
      <c r="W136" s="156">
        <v>59460.25</v>
      </c>
      <c r="X136" s="157">
        <v>49366</v>
      </c>
      <c r="Y136" s="60"/>
      <c r="Z136" s="61" t="e">
        <v>#VALUE!</v>
      </c>
      <c r="AA136" s="62" t="e">
        <v>#VALUE!</v>
      </c>
      <c r="AO136" s="381" t="s">
        <v>158</v>
      </c>
      <c r="AQ136" s="53"/>
      <c r="AR136" s="404" t="s">
        <v>74</v>
      </c>
      <c r="AS136" s="694"/>
      <c r="AT136" s="694"/>
      <c r="AU136" s="695"/>
      <c r="AV136" s="695">
        <v>2100</v>
      </c>
      <c r="AW136" s="694">
        <v>3848</v>
      </c>
      <c r="AX136" s="694">
        <v>4706</v>
      </c>
      <c r="AY136" s="694">
        <v>4797</v>
      </c>
      <c r="AZ136" s="694">
        <v>3887</v>
      </c>
      <c r="BA136" s="694">
        <v>1712.75</v>
      </c>
      <c r="BB136" s="407"/>
      <c r="BC136" s="694"/>
      <c r="BD136" s="696"/>
      <c r="BE136" s="547"/>
      <c r="BF136" s="381" t="s">
        <v>158</v>
      </c>
      <c r="BG136" s="469">
        <v>0</v>
      </c>
      <c r="BH136" s="468">
        <v>0</v>
      </c>
      <c r="BI136" s="468">
        <v>0</v>
      </c>
      <c r="BJ136" s="468">
        <v>2100</v>
      </c>
      <c r="BK136" s="468">
        <v>5948</v>
      </c>
      <c r="BL136" s="468">
        <v>10654</v>
      </c>
      <c r="BM136" s="468">
        <v>15451</v>
      </c>
      <c r="BN136" s="468">
        <v>19338</v>
      </c>
      <c r="BO136" s="468">
        <v>21050.75</v>
      </c>
      <c r="BP136" s="468">
        <v>21050.75</v>
      </c>
      <c r="BQ136" s="468">
        <v>21050.75</v>
      </c>
      <c r="BR136" s="469">
        <v>21050.75</v>
      </c>
      <c r="BS136" s="547"/>
      <c r="BT136" s="547"/>
      <c r="BU136" s="381" t="s">
        <v>158</v>
      </c>
      <c r="BV136" s="547"/>
      <c r="BW136" s="53"/>
      <c r="BX136" s="404" t="s">
        <v>74</v>
      </c>
      <c r="BY136" s="694"/>
      <c r="BZ136" s="694"/>
      <c r="CA136" s="695"/>
      <c r="CB136" s="695">
        <v>2100</v>
      </c>
      <c r="CC136" s="694">
        <v>3848</v>
      </c>
      <c r="CD136" s="694">
        <v>4706</v>
      </c>
      <c r="CE136" s="694">
        <v>4797</v>
      </c>
      <c r="CF136" s="694">
        <v>3887</v>
      </c>
      <c r="CG136" s="694">
        <v>1712.75</v>
      </c>
      <c r="CH136" s="407"/>
      <c r="CI136" s="548"/>
      <c r="CJ136" s="549"/>
      <c r="CK136" s="547"/>
      <c r="CL136" s="381" t="s">
        <v>158</v>
      </c>
      <c r="CM136" s="469">
        <v>0</v>
      </c>
      <c r="CN136" s="468">
        <v>0</v>
      </c>
      <c r="CO136" s="468">
        <v>0</v>
      </c>
      <c r="CP136" s="468">
        <v>2100</v>
      </c>
      <c r="CQ136" s="468">
        <v>5948</v>
      </c>
      <c r="CR136" s="468">
        <v>10654</v>
      </c>
      <c r="CS136" s="468">
        <v>15451</v>
      </c>
      <c r="CT136" s="468">
        <v>19338</v>
      </c>
      <c r="CU136" s="468">
        <v>21050.75</v>
      </c>
      <c r="CV136" s="468">
        <v>21050.75</v>
      </c>
      <c r="CW136" s="468">
        <v>21050.75</v>
      </c>
      <c r="CX136" s="469">
        <v>21050.75</v>
      </c>
      <c r="CY136" s="68">
        <v>42101.5</v>
      </c>
      <c r="CZ136" s="547"/>
      <c r="DA136" s="381" t="s">
        <v>158</v>
      </c>
      <c r="DB136" s="547"/>
      <c r="DC136" s="547"/>
      <c r="DD136" s="53"/>
      <c r="DF136" s="591" t="s">
        <v>74</v>
      </c>
      <c r="DH136" s="592">
        <v>42000</v>
      </c>
      <c r="DI136" s="610">
        <v>-19545</v>
      </c>
      <c r="DJ136" s="472">
        <v>-19545</v>
      </c>
      <c r="DK136" s="472">
        <v>-19545</v>
      </c>
      <c r="DL136" s="472">
        <v>-19545</v>
      </c>
      <c r="DM136" s="472">
        <v>-19545</v>
      </c>
      <c r="DN136" s="472">
        <v>-19545</v>
      </c>
      <c r="DO136" s="472">
        <v>-19545</v>
      </c>
      <c r="DP136" s="472">
        <v>-19545</v>
      </c>
      <c r="DQ136" s="472">
        <v>-19545</v>
      </c>
      <c r="DR136" s="472">
        <v>-19545</v>
      </c>
      <c r="DS136" s="472">
        <v>-19545</v>
      </c>
      <c r="DT136" s="472">
        <v>-19545</v>
      </c>
      <c r="DU136" s="68"/>
      <c r="DV136" s="381" t="s">
        <v>158</v>
      </c>
      <c r="DW136" s="470">
        <v>-19545</v>
      </c>
      <c r="DX136" s="470">
        <v>-39090</v>
      </c>
      <c r="DY136" s="470">
        <v>-58635</v>
      </c>
      <c r="DZ136" s="470">
        <v>-78180</v>
      </c>
      <c r="EA136" s="470">
        <v>-97725</v>
      </c>
      <c r="EB136" s="470">
        <v>-117270</v>
      </c>
      <c r="EC136" s="470">
        <v>-136815</v>
      </c>
      <c r="ED136" s="470">
        <v>-156360</v>
      </c>
      <c r="EE136" s="470">
        <v>-175905</v>
      </c>
      <c r="EF136" s="470">
        <v>-195450</v>
      </c>
      <c r="EG136" s="470">
        <v>-214995</v>
      </c>
      <c r="EH136" s="473">
        <v>-234540</v>
      </c>
      <c r="EI136" s="405"/>
      <c r="EJ136" s="408"/>
      <c r="EK136" s="68"/>
      <c r="EL136" s="68"/>
      <c r="EM136" s="68"/>
      <c r="EN136" s="68"/>
      <c r="EO136" s="68"/>
      <c r="EP136" s="68"/>
      <c r="EQ136" s="68"/>
      <c r="ER136" s="68"/>
      <c r="ES136" s="68"/>
      <c r="ET136" s="68"/>
      <c r="EU136" s="68"/>
      <c r="EV136" s="68"/>
      <c r="EW136" s="68"/>
      <c r="EX136" s="68"/>
      <c r="JD136" s="592">
        <v>40507.25</v>
      </c>
      <c r="JF136" s="592">
        <v>34466.75</v>
      </c>
      <c r="JH136" s="592">
        <v>27852</v>
      </c>
      <c r="JJ136" s="592">
        <v>59460.25</v>
      </c>
      <c r="JL136" s="592">
        <v>49366</v>
      </c>
      <c r="JN136" s="592">
        <f t="shared" si="45"/>
        <v>1492.75</v>
      </c>
      <c r="JO136" s="593"/>
      <c r="JQ136" s="592">
        <f t="shared" si="46"/>
        <v>7533.25</v>
      </c>
      <c r="JR136" s="593">
        <v>-0.60291197882197223</v>
      </c>
    </row>
    <row r="137" spans="1:278" s="7" customFormat="1" ht="5.0999999999999996" customHeight="1">
      <c r="A137" s="1"/>
      <c r="B137" s="6"/>
      <c r="C137" s="130"/>
      <c r="D137" s="231"/>
      <c r="E137" s="232"/>
      <c r="F137" s="233"/>
      <c r="G137" s="130"/>
      <c r="H137" s="231"/>
      <c r="I137" s="234"/>
      <c r="J137" s="235"/>
      <c r="K137" s="236"/>
      <c r="L137" s="237"/>
      <c r="M137" s="108"/>
      <c r="N137" s="238"/>
      <c r="O137" s="239"/>
      <c r="P137" s="130"/>
      <c r="Q137" s="231"/>
      <c r="R137" s="232"/>
      <c r="S137" s="233"/>
      <c r="T137" s="130"/>
      <c r="U137" s="231"/>
      <c r="V137" s="234"/>
      <c r="W137" s="240"/>
      <c r="X137" s="241"/>
      <c r="Y137" s="234"/>
      <c r="Z137" s="235"/>
      <c r="AA137" s="236"/>
      <c r="AO137" s="381">
        <v>0</v>
      </c>
      <c r="AQ137" s="53"/>
      <c r="AR137" s="239"/>
      <c r="AS137" s="694"/>
      <c r="AT137" s="694"/>
      <c r="AU137" s="694"/>
      <c r="AV137" s="8"/>
      <c r="AW137" s="694"/>
      <c r="AX137" s="697"/>
      <c r="AY137" s="697"/>
      <c r="AZ137" s="471"/>
      <c r="BA137" s="471"/>
      <c r="BB137" s="502"/>
      <c r="BC137" s="471"/>
      <c r="BD137" s="550"/>
      <c r="BE137" s="547"/>
      <c r="BF137" s="381">
        <v>0</v>
      </c>
      <c r="BG137" s="470"/>
      <c r="BH137" s="471"/>
      <c r="BI137" s="471"/>
      <c r="BJ137" s="468">
        <v>0</v>
      </c>
      <c r="BK137" s="471">
        <v>0</v>
      </c>
      <c r="BL137" s="471">
        <v>0</v>
      </c>
      <c r="BM137" s="471">
        <v>0</v>
      </c>
      <c r="BN137" s="471">
        <v>0</v>
      </c>
      <c r="BO137" s="471">
        <v>0</v>
      </c>
      <c r="BP137" s="471">
        <v>0</v>
      </c>
      <c r="BQ137" s="471">
        <v>0</v>
      </c>
      <c r="BR137" s="550">
        <v>0</v>
      </c>
      <c r="BS137" s="547"/>
      <c r="BT137" s="547"/>
      <c r="BU137" s="381">
        <v>0</v>
      </c>
      <c r="BV137" s="547"/>
      <c r="BW137" s="53"/>
      <c r="BX137" s="239"/>
      <c r="BY137" s="471"/>
      <c r="BZ137" s="471"/>
      <c r="CA137" s="471"/>
      <c r="CB137" s="471"/>
      <c r="CC137" s="471"/>
      <c r="CD137" s="471"/>
      <c r="CE137" s="471"/>
      <c r="CF137" s="471"/>
      <c r="CG137" s="471"/>
      <c r="CH137" s="471"/>
      <c r="CI137" s="471"/>
      <c r="CJ137" s="550"/>
      <c r="CK137" s="547"/>
      <c r="CL137" s="381">
        <v>0</v>
      </c>
      <c r="CM137" s="470"/>
      <c r="CN137" s="471"/>
      <c r="CO137" s="471"/>
      <c r="CP137" s="471"/>
      <c r="CQ137" s="471"/>
      <c r="CR137" s="471"/>
      <c r="CS137" s="471"/>
      <c r="CT137" s="471"/>
      <c r="CU137" s="471"/>
      <c r="CV137" s="471"/>
      <c r="CW137" s="471"/>
      <c r="CX137" s="550"/>
      <c r="CY137" s="547"/>
      <c r="CZ137" s="547"/>
      <c r="DA137" s="381">
        <v>0</v>
      </c>
      <c r="DB137" s="547"/>
      <c r="DC137" s="547"/>
      <c r="DD137" s="53"/>
      <c r="DF137" s="498"/>
      <c r="DH137" s="641"/>
      <c r="DI137" s="550"/>
      <c r="DJ137" s="471"/>
      <c r="DK137" s="471"/>
      <c r="DL137" s="471"/>
      <c r="DM137" s="471"/>
      <c r="DN137" s="471"/>
      <c r="DO137" s="471"/>
      <c r="DP137" s="471"/>
      <c r="DQ137" s="471"/>
      <c r="DR137" s="471"/>
      <c r="DS137" s="471"/>
      <c r="DT137" s="471"/>
      <c r="DU137" s="547"/>
      <c r="DV137" s="381">
        <v>0</v>
      </c>
      <c r="DW137" s="470"/>
      <c r="DX137" s="471"/>
      <c r="DY137" s="471"/>
      <c r="DZ137" s="471"/>
      <c r="EA137" s="471"/>
      <c r="EB137" s="471"/>
      <c r="EC137" s="471"/>
      <c r="ED137" s="471"/>
      <c r="EE137" s="471"/>
      <c r="EF137" s="471"/>
      <c r="EG137" s="471"/>
      <c r="EH137" s="551"/>
      <c r="EI137" s="547"/>
      <c r="EJ137" s="547"/>
      <c r="EK137" s="547"/>
      <c r="EL137" s="547"/>
      <c r="EM137" s="547"/>
      <c r="EN137" s="547"/>
      <c r="EO137" s="547"/>
      <c r="EP137" s="547"/>
      <c r="EQ137" s="547"/>
      <c r="ER137" s="547"/>
      <c r="ES137" s="547"/>
      <c r="ET137" s="547"/>
      <c r="EU137" s="547"/>
      <c r="EV137" s="547"/>
      <c r="EW137" s="547"/>
      <c r="EX137" s="547"/>
      <c r="EY137" s="547"/>
      <c r="JD137" s="641"/>
      <c r="JF137" s="641"/>
      <c r="JH137" s="641"/>
      <c r="JJ137" s="641"/>
      <c r="JL137" s="641"/>
      <c r="JN137" s="641"/>
      <c r="JO137" s="641"/>
      <c r="JQ137" s="641"/>
      <c r="JR137" s="641"/>
    </row>
    <row r="138" spans="1:278" s="7" customFormat="1" ht="5.0999999999999996" customHeight="1">
      <c r="A138" s="1"/>
      <c r="B138" s="6"/>
      <c r="C138" s="140"/>
      <c r="D138" s="242"/>
      <c r="E138" s="243"/>
      <c r="F138" s="244"/>
      <c r="G138" s="140"/>
      <c r="H138" s="242"/>
      <c r="I138" s="234"/>
      <c r="J138" s="245"/>
      <c r="K138" s="246"/>
      <c r="L138" s="237"/>
      <c r="M138" s="53"/>
      <c r="N138" s="173"/>
      <c r="O138" s="239"/>
      <c r="P138" s="140"/>
      <c r="Q138" s="242"/>
      <c r="R138" s="243"/>
      <c r="S138" s="244"/>
      <c r="T138" s="140"/>
      <c r="U138" s="242"/>
      <c r="V138" s="234"/>
      <c r="W138" s="247"/>
      <c r="X138" s="248">
        <v>113083</v>
      </c>
      <c r="Y138" s="234"/>
      <c r="Z138" s="245"/>
      <c r="AA138" s="246"/>
      <c r="AO138" s="381">
        <v>0</v>
      </c>
      <c r="AQ138" s="47"/>
      <c r="AR138" s="552"/>
      <c r="AS138" s="698"/>
      <c r="AT138" s="698"/>
      <c r="AU138" s="698"/>
      <c r="AV138" s="698"/>
      <c r="AW138" s="698"/>
      <c r="AX138" s="699"/>
      <c r="AY138" s="699"/>
      <c r="AZ138" s="553"/>
      <c r="BA138" s="553"/>
      <c r="BB138" s="496"/>
      <c r="BC138" s="553"/>
      <c r="BD138" s="554"/>
      <c r="BE138" s="547"/>
      <c r="BF138" s="381">
        <v>0</v>
      </c>
      <c r="BG138" s="555"/>
      <c r="BH138" s="553"/>
      <c r="BI138" s="553"/>
      <c r="BJ138" s="553"/>
      <c r="BK138" s="553"/>
      <c r="BL138" s="553"/>
      <c r="BM138" s="553"/>
      <c r="BN138" s="553"/>
      <c r="BO138" s="553"/>
      <c r="BP138" s="553"/>
      <c r="BQ138" s="553"/>
      <c r="BR138" s="554"/>
      <c r="BS138" s="547"/>
      <c r="BT138" s="547"/>
      <c r="BU138" s="381">
        <v>0</v>
      </c>
      <c r="BV138" s="547"/>
      <c r="BW138" s="47"/>
      <c r="BX138" s="552"/>
      <c r="BY138" s="553"/>
      <c r="BZ138" s="553"/>
      <c r="CA138" s="553"/>
      <c r="CB138" s="553"/>
      <c r="CC138" s="553"/>
      <c r="CD138" s="553"/>
      <c r="CE138" s="553"/>
      <c r="CF138" s="553"/>
      <c r="CG138" s="553"/>
      <c r="CH138" s="553"/>
      <c r="CI138" s="553"/>
      <c r="CJ138" s="554"/>
      <c r="CK138" s="547"/>
      <c r="CL138" s="381">
        <v>0</v>
      </c>
      <c r="CM138" s="555"/>
      <c r="CN138" s="553"/>
      <c r="CO138" s="553"/>
      <c r="CP138" s="553"/>
      <c r="CQ138" s="553"/>
      <c r="CR138" s="553"/>
      <c r="CS138" s="553"/>
      <c r="CT138" s="553"/>
      <c r="CU138" s="553"/>
      <c r="CV138" s="553"/>
      <c r="CW138" s="553"/>
      <c r="CX138" s="554"/>
      <c r="CY138" s="547"/>
      <c r="CZ138" s="547"/>
      <c r="DA138" s="381">
        <v>0</v>
      </c>
      <c r="DB138" s="547"/>
      <c r="DC138" s="547"/>
      <c r="DD138" s="47"/>
      <c r="DE138" s="590"/>
      <c r="DF138" s="642"/>
      <c r="DH138" s="643"/>
      <c r="DI138" s="554"/>
      <c r="DJ138" s="553"/>
      <c r="DK138" s="553"/>
      <c r="DL138" s="553"/>
      <c r="DM138" s="553"/>
      <c r="DN138" s="553"/>
      <c r="DO138" s="553"/>
      <c r="DP138" s="553"/>
      <c r="DQ138" s="553"/>
      <c r="DR138" s="553"/>
      <c r="DS138" s="553"/>
      <c r="DT138" s="553"/>
      <c r="DU138" s="547"/>
      <c r="DV138" s="381">
        <v>0</v>
      </c>
      <c r="DW138" s="555"/>
      <c r="DX138" s="553"/>
      <c r="DY138" s="553"/>
      <c r="DZ138" s="553"/>
      <c r="EA138" s="553"/>
      <c r="EB138" s="553"/>
      <c r="EC138" s="553"/>
      <c r="ED138" s="553"/>
      <c r="EE138" s="553"/>
      <c r="EF138" s="553"/>
      <c r="EG138" s="553"/>
      <c r="EH138" s="556"/>
      <c r="EI138" s="547"/>
      <c r="EJ138" s="547"/>
      <c r="EK138" s="547"/>
      <c r="EL138" s="547"/>
      <c r="EM138" s="547"/>
      <c r="EN138" s="547"/>
      <c r="EO138" s="547"/>
      <c r="EP138" s="547"/>
      <c r="EQ138" s="547"/>
      <c r="ER138" s="547"/>
      <c r="ES138" s="547"/>
      <c r="ET138" s="547"/>
      <c r="EU138" s="547"/>
      <c r="EV138" s="547"/>
      <c r="EW138" s="547"/>
      <c r="EX138" s="547"/>
      <c r="EY138" s="547"/>
      <c r="JD138" s="643"/>
      <c r="JF138" s="643"/>
      <c r="JH138" s="643"/>
      <c r="JJ138" s="643"/>
      <c r="JL138" s="643"/>
      <c r="JN138" s="643"/>
      <c r="JO138" s="643"/>
      <c r="JQ138" s="643"/>
      <c r="JR138" s="643"/>
    </row>
    <row r="139" spans="1:278" s="101" customFormat="1" ht="15" customHeight="1">
      <c r="A139" s="87" t="s">
        <v>159</v>
      </c>
      <c r="B139" s="88"/>
      <c r="C139" s="89" t="s">
        <v>160</v>
      </c>
      <c r="D139" s="90" t="e">
        <v>#VALUE!</v>
      </c>
      <c r="E139" s="249">
        <v>0</v>
      </c>
      <c r="F139" s="99" t="e">
        <v>#DIV/0!</v>
      </c>
      <c r="G139" s="89" t="s">
        <v>160</v>
      </c>
      <c r="H139" s="90" t="e">
        <v>#VALUE!</v>
      </c>
      <c r="I139" s="92"/>
      <c r="J139" s="93" t="e">
        <v>#VALUE!</v>
      </c>
      <c r="K139" s="94" t="e">
        <v>#VALUE!</v>
      </c>
      <c r="L139" s="95"/>
      <c r="M139" s="96"/>
      <c r="N139" s="97" t="s">
        <v>160</v>
      </c>
      <c r="O139" s="98"/>
      <c r="P139" s="89" t="s">
        <v>159</v>
      </c>
      <c r="Q139" s="90" t="e">
        <v>#VALUE!</v>
      </c>
      <c r="R139" s="249" t="s">
        <v>159</v>
      </c>
      <c r="S139" s="99" t="e">
        <v>#VALUE!</v>
      </c>
      <c r="T139" s="89" t="s">
        <v>159</v>
      </c>
      <c r="U139" s="90" t="e">
        <v>#VALUE!</v>
      </c>
      <c r="V139" s="92"/>
      <c r="W139" s="160">
        <v>232902.96</v>
      </c>
      <c r="X139" s="161">
        <v>197450</v>
      </c>
      <c r="Y139" s="92"/>
      <c r="Z139" s="93" t="e">
        <v>#VALUE!</v>
      </c>
      <c r="AA139" s="94" t="e">
        <v>#VALUE!</v>
      </c>
      <c r="AO139" s="427" t="s">
        <v>159</v>
      </c>
      <c r="AQ139" s="96"/>
      <c r="AR139" s="428" t="s">
        <v>160</v>
      </c>
      <c r="AS139" s="700">
        <v>15554.669999999998</v>
      </c>
      <c r="AT139" s="700">
        <v>12534.24</v>
      </c>
      <c r="AU139" s="700">
        <v>17481.47</v>
      </c>
      <c r="AV139" s="700">
        <v>20395.53</v>
      </c>
      <c r="AW139" s="700">
        <v>14270.04</v>
      </c>
      <c r="AX139" s="700">
        <v>13758.71</v>
      </c>
      <c r="AY139" s="700">
        <v>18608.32</v>
      </c>
      <c r="AZ139" s="557">
        <v>17491.21</v>
      </c>
      <c r="BA139" s="557">
        <v>15966.38</v>
      </c>
      <c r="BB139" s="513">
        <v>0</v>
      </c>
      <c r="BC139" s="557">
        <v>0</v>
      </c>
      <c r="BD139" s="558">
        <v>0</v>
      </c>
      <c r="BE139" s="559"/>
      <c r="BF139" s="427" t="s">
        <v>159</v>
      </c>
      <c r="BG139" s="522">
        <v>15554.669999999998</v>
      </c>
      <c r="BH139" s="512">
        <v>28088.909999999996</v>
      </c>
      <c r="BI139" s="512">
        <v>45570.38</v>
      </c>
      <c r="BJ139" s="512">
        <v>65965.91</v>
      </c>
      <c r="BK139" s="512">
        <v>80235.950000000012</v>
      </c>
      <c r="BL139" s="512">
        <v>93994.66</v>
      </c>
      <c r="BM139" s="512">
        <v>112602.98000000001</v>
      </c>
      <c r="BN139" s="512">
        <v>130094.19</v>
      </c>
      <c r="BO139" s="512">
        <v>146060.57</v>
      </c>
      <c r="BP139" s="512">
        <v>146060.57</v>
      </c>
      <c r="BQ139" s="512">
        <v>146060.57</v>
      </c>
      <c r="BR139" s="560">
        <v>146060.57</v>
      </c>
      <c r="BS139" s="559"/>
      <c r="BT139" s="559"/>
      <c r="BU139" s="427" t="s">
        <v>159</v>
      </c>
      <c r="BV139" s="559"/>
      <c r="BW139" s="96"/>
      <c r="BX139" s="428" t="s">
        <v>160</v>
      </c>
      <c r="BY139" s="557">
        <v>15554.669999999998</v>
      </c>
      <c r="BZ139" s="557">
        <v>12534.24</v>
      </c>
      <c r="CA139" s="557">
        <v>17481.47</v>
      </c>
      <c r="CB139" s="557">
        <v>20395.53</v>
      </c>
      <c r="CC139" s="557">
        <v>14270.04</v>
      </c>
      <c r="CD139" s="557">
        <v>13758.71</v>
      </c>
      <c r="CE139" s="557">
        <v>18608.32</v>
      </c>
      <c r="CF139" s="557">
        <v>17491.21</v>
      </c>
      <c r="CG139" s="557">
        <v>15966.38</v>
      </c>
      <c r="CH139" s="557">
        <v>0</v>
      </c>
      <c r="CI139" s="557">
        <v>0</v>
      </c>
      <c r="CJ139" s="558">
        <v>0</v>
      </c>
      <c r="CK139" s="559"/>
      <c r="CL139" s="427" t="s">
        <v>159</v>
      </c>
      <c r="CM139" s="557">
        <v>15554.669999999998</v>
      </c>
      <c r="CN139" s="557">
        <v>28088.910000000003</v>
      </c>
      <c r="CO139" s="557">
        <v>45570.380000000005</v>
      </c>
      <c r="CP139" s="557">
        <v>65965.91</v>
      </c>
      <c r="CQ139" s="557">
        <v>80235.95</v>
      </c>
      <c r="CR139" s="557">
        <v>93994.66</v>
      </c>
      <c r="CS139" s="557">
        <v>112602.98000000001</v>
      </c>
      <c r="CT139" s="557">
        <v>130094.19000000002</v>
      </c>
      <c r="CU139" s="557">
        <v>146060.57</v>
      </c>
      <c r="CV139" s="557">
        <v>146060.57</v>
      </c>
      <c r="CW139" s="557">
        <v>146060.57</v>
      </c>
      <c r="CX139" s="557">
        <v>146060.57</v>
      </c>
      <c r="CY139" s="559"/>
      <c r="CZ139" s="559"/>
      <c r="DA139" s="427" t="s">
        <v>159</v>
      </c>
      <c r="DB139" s="559"/>
      <c r="DC139" s="559"/>
      <c r="DD139" s="96"/>
      <c r="DF139" s="598" t="s">
        <v>160</v>
      </c>
      <c r="DH139" s="486">
        <v>229786.32654711916</v>
      </c>
      <c r="DI139" s="558">
        <v>-273630</v>
      </c>
      <c r="DJ139" s="557">
        <v>-273630</v>
      </c>
      <c r="DK139" s="557">
        <v>-273630</v>
      </c>
      <c r="DL139" s="557">
        <v>-273630</v>
      </c>
      <c r="DM139" s="557">
        <v>-273630</v>
      </c>
      <c r="DN139" s="557">
        <v>-273630</v>
      </c>
      <c r="DO139" s="557">
        <v>-273630</v>
      </c>
      <c r="DP139" s="557">
        <v>-273630</v>
      </c>
      <c r="DQ139" s="557">
        <v>-273630</v>
      </c>
      <c r="DR139" s="557">
        <v>-273630</v>
      </c>
      <c r="DS139" s="557">
        <v>-273630</v>
      </c>
      <c r="DT139" s="557">
        <v>-273630</v>
      </c>
      <c r="DU139" s="559"/>
      <c r="DV139" s="427" t="s">
        <v>159</v>
      </c>
      <c r="DW139" s="557">
        <v>-273630</v>
      </c>
      <c r="DX139" s="557">
        <v>-547260</v>
      </c>
      <c r="DY139" s="557">
        <v>-820890</v>
      </c>
      <c r="DZ139" s="557">
        <v>-1094520</v>
      </c>
      <c r="EA139" s="557">
        <v>-1368150</v>
      </c>
      <c r="EB139" s="557">
        <v>-1641780</v>
      </c>
      <c r="EC139" s="557">
        <v>-1915410</v>
      </c>
      <c r="ED139" s="557">
        <v>-2189040</v>
      </c>
      <c r="EE139" s="557">
        <v>-2462670</v>
      </c>
      <c r="EF139" s="557">
        <v>-2736300</v>
      </c>
      <c r="EG139" s="557">
        <v>-3009930</v>
      </c>
      <c r="EH139" s="561">
        <v>-3283560</v>
      </c>
      <c r="EI139" s="559"/>
      <c r="EJ139" s="559"/>
      <c r="EK139" s="559"/>
      <c r="EL139" s="559"/>
      <c r="EM139" s="559"/>
      <c r="EN139" s="559"/>
      <c r="EO139" s="559"/>
      <c r="EP139" s="559"/>
      <c r="EQ139" s="559"/>
      <c r="ER139" s="559"/>
      <c r="ES139" s="559"/>
      <c r="ET139" s="559"/>
      <c r="EU139" s="559"/>
      <c r="EV139" s="559"/>
      <c r="EW139" s="559"/>
      <c r="EX139" s="559"/>
      <c r="EY139" s="559"/>
      <c r="JD139" s="486">
        <v>228864.36045727789</v>
      </c>
      <c r="JF139" s="486">
        <v>295189.34000000003</v>
      </c>
      <c r="JH139" s="486">
        <v>262118.06</v>
      </c>
      <c r="JJ139" s="486">
        <v>232902.96</v>
      </c>
      <c r="JL139" s="486">
        <v>197450</v>
      </c>
      <c r="JN139" s="599">
        <f t="shared" ref="JN139" si="47">+DH139-JD139</f>
        <v>921.96608984126942</v>
      </c>
      <c r="JO139" s="612">
        <f t="shared" ref="JO139" si="48">+JN139/JD139</f>
        <v>4.0284388884278596E-3</v>
      </c>
      <c r="JQ139" s="599">
        <f t="shared" ref="JQ139" si="49">+DH139-JF139</f>
        <v>-65403.01345288087</v>
      </c>
      <c r="JR139" s="612">
        <v>0</v>
      </c>
    </row>
    <row r="140" spans="1:278" s="7" customFormat="1" ht="5.0999999999999996" customHeight="1">
      <c r="A140" s="1"/>
      <c r="B140" s="6"/>
      <c r="C140" s="130"/>
      <c r="D140" s="231"/>
      <c r="E140" s="232"/>
      <c r="F140" s="233"/>
      <c r="G140" s="130"/>
      <c r="H140" s="231"/>
      <c r="I140" s="234"/>
      <c r="J140" s="235"/>
      <c r="K140" s="236"/>
      <c r="L140" s="237"/>
      <c r="M140" s="108"/>
      <c r="N140" s="238"/>
      <c r="O140" s="239"/>
      <c r="P140" s="130"/>
      <c r="Q140" s="231"/>
      <c r="R140" s="232"/>
      <c r="S140" s="233"/>
      <c r="T140" s="130"/>
      <c r="U140" s="231"/>
      <c r="V140" s="234"/>
      <c r="W140" s="240"/>
      <c r="X140" s="241"/>
      <c r="Y140" s="234"/>
      <c r="Z140" s="235"/>
      <c r="AA140" s="236"/>
      <c r="AO140" s="381">
        <v>0</v>
      </c>
      <c r="AQ140" s="108"/>
      <c r="AR140" s="562"/>
      <c r="AS140" s="701"/>
      <c r="AT140" s="702"/>
      <c r="AU140" s="702"/>
      <c r="AV140" s="701"/>
      <c r="AW140" s="701"/>
      <c r="AX140" s="703"/>
      <c r="AY140" s="703"/>
      <c r="AZ140" s="563"/>
      <c r="BA140" s="563"/>
      <c r="BB140" s="488"/>
      <c r="BC140" s="563"/>
      <c r="BD140" s="564"/>
      <c r="BF140" s="381">
        <v>0</v>
      </c>
      <c r="BG140" s="541"/>
      <c r="BH140" s="563"/>
      <c r="BI140" s="563"/>
      <c r="BJ140" s="563"/>
      <c r="BK140" s="563"/>
      <c r="BL140" s="563"/>
      <c r="BM140" s="563"/>
      <c r="BN140" s="563"/>
      <c r="BO140" s="563"/>
      <c r="BP140" s="563"/>
      <c r="BQ140" s="563"/>
      <c r="BR140" s="564"/>
      <c r="BU140" s="381">
        <v>0</v>
      </c>
      <c r="BW140" s="108"/>
      <c r="BX140" s="562"/>
      <c r="BY140" s="563"/>
      <c r="BZ140" s="563"/>
      <c r="CA140" s="563"/>
      <c r="CB140" s="563"/>
      <c r="CC140" s="563"/>
      <c r="CD140" s="563"/>
      <c r="CE140" s="563"/>
      <c r="CF140" s="563"/>
      <c r="CG140" s="563"/>
      <c r="CH140" s="563"/>
      <c r="CI140" s="563"/>
      <c r="CJ140" s="564"/>
      <c r="CL140" s="381">
        <v>0</v>
      </c>
      <c r="CM140" s="541"/>
      <c r="CN140" s="563"/>
      <c r="CO140" s="563"/>
      <c r="CP140" s="563"/>
      <c r="CQ140" s="563"/>
      <c r="CR140" s="563"/>
      <c r="CS140" s="563"/>
      <c r="CT140" s="563"/>
      <c r="CU140" s="563"/>
      <c r="CV140" s="563"/>
      <c r="CW140" s="563"/>
      <c r="CX140" s="564"/>
      <c r="DA140" s="381">
        <v>0</v>
      </c>
      <c r="DD140" s="108"/>
      <c r="DE140" s="19"/>
      <c r="DF140" s="644"/>
      <c r="DH140" s="645"/>
      <c r="DI140" s="564"/>
      <c r="DJ140" s="563"/>
      <c r="DK140" s="563"/>
      <c r="DL140" s="563"/>
      <c r="DM140" s="563"/>
      <c r="DN140" s="563"/>
      <c r="DO140" s="563"/>
      <c r="DP140" s="563"/>
      <c r="DQ140" s="563"/>
      <c r="DR140" s="563"/>
      <c r="DS140" s="563"/>
      <c r="DT140" s="563"/>
      <c r="DV140" s="381">
        <v>0</v>
      </c>
      <c r="DW140" s="541"/>
      <c r="DX140" s="563"/>
      <c r="DY140" s="563"/>
      <c r="DZ140" s="563"/>
      <c r="EA140" s="563"/>
      <c r="EB140" s="563"/>
      <c r="EC140" s="563"/>
      <c r="ED140" s="563"/>
      <c r="EE140" s="563"/>
      <c r="EF140" s="563"/>
      <c r="EG140" s="563"/>
      <c r="EH140" s="565"/>
      <c r="JD140" s="645"/>
      <c r="JF140" s="645"/>
      <c r="JH140" s="645"/>
      <c r="JJ140" s="645"/>
      <c r="JL140" s="645"/>
      <c r="JN140" s="645"/>
      <c r="JO140" s="641"/>
      <c r="JQ140" s="645"/>
      <c r="JR140" s="645"/>
    </row>
    <row r="141" spans="1:278" s="7" customFormat="1" ht="5.0999999999999996" customHeight="1">
      <c r="A141" s="1"/>
      <c r="B141" s="6"/>
      <c r="C141" s="179"/>
      <c r="D141" s="250"/>
      <c r="E141" s="179"/>
      <c r="F141" s="251"/>
      <c r="G141" s="179"/>
      <c r="H141" s="250"/>
      <c r="I141" s="252"/>
      <c r="J141" s="245"/>
      <c r="K141" s="246"/>
      <c r="L141" s="237"/>
      <c r="M141" s="53"/>
      <c r="N141" s="173"/>
      <c r="O141" s="239"/>
      <c r="P141" s="179"/>
      <c r="Q141" s="250"/>
      <c r="R141" s="179"/>
      <c r="S141" s="251"/>
      <c r="T141" s="179"/>
      <c r="U141" s="250"/>
      <c r="V141" s="252"/>
      <c r="W141" s="248"/>
      <c r="X141" s="248"/>
      <c r="Y141" s="252"/>
      <c r="Z141" s="245"/>
      <c r="AA141" s="246"/>
      <c r="AO141" s="381">
        <v>0</v>
      </c>
      <c r="AQ141" s="53"/>
      <c r="AR141" s="239"/>
      <c r="AS141" s="704"/>
      <c r="AT141" s="705"/>
      <c r="AU141" s="706"/>
      <c r="AV141" s="159"/>
      <c r="AW141" s="436"/>
      <c r="AX141" s="707"/>
      <c r="AY141" s="707"/>
      <c r="AZ141" s="566"/>
      <c r="BA141" s="566"/>
      <c r="BB141" s="502"/>
      <c r="BC141" s="566"/>
      <c r="BD141" s="54"/>
      <c r="BF141" s="381">
        <v>0</v>
      </c>
      <c r="BG141" s="174"/>
      <c r="BH141" s="665"/>
      <c r="BI141" s="665"/>
      <c r="BJ141" s="566"/>
      <c r="BK141" s="566"/>
      <c r="BL141" s="566"/>
      <c r="BM141" s="566"/>
      <c r="BN141" s="566"/>
      <c r="BO141" s="566"/>
      <c r="BP141" s="566"/>
      <c r="BQ141" s="566"/>
      <c r="BR141" s="54"/>
      <c r="BU141" s="381">
        <v>0</v>
      </c>
      <c r="BW141" s="53"/>
      <c r="BX141" s="239"/>
      <c r="BY141" s="665"/>
      <c r="BZ141" s="665"/>
      <c r="CA141" s="665"/>
      <c r="CB141" s="566"/>
      <c r="CC141" s="566"/>
      <c r="CD141" s="566"/>
      <c r="CE141" s="566"/>
      <c r="CF141" s="566"/>
      <c r="CG141" s="566"/>
      <c r="CH141" s="566"/>
      <c r="CI141" s="566"/>
      <c r="CJ141" s="54"/>
      <c r="CL141" s="381">
        <v>0</v>
      </c>
      <c r="CM141" s="174"/>
      <c r="CN141" s="665"/>
      <c r="CO141" s="665"/>
      <c r="CP141" s="566"/>
      <c r="CQ141" s="566"/>
      <c r="CR141" s="566"/>
      <c r="CS141" s="566"/>
      <c r="CT141" s="566"/>
      <c r="CU141" s="566"/>
      <c r="CV141" s="566"/>
      <c r="CW141" s="566"/>
      <c r="CX141" s="54"/>
      <c r="DA141" s="381">
        <v>0</v>
      </c>
      <c r="DD141" s="53"/>
      <c r="DF141" s="239"/>
      <c r="DH141" s="239"/>
      <c r="DI141" s="665"/>
      <c r="DJ141" s="665"/>
      <c r="DK141" s="665"/>
      <c r="DL141" s="566"/>
      <c r="DM141" s="566"/>
      <c r="DN141" s="566"/>
      <c r="DO141" s="566"/>
      <c r="DP141" s="566"/>
      <c r="DQ141" s="566"/>
      <c r="DR141" s="566"/>
      <c r="DS141" s="566"/>
      <c r="DT141" s="54"/>
      <c r="DV141" s="381">
        <v>0</v>
      </c>
      <c r="DW141" s="174"/>
      <c r="DX141" s="665"/>
      <c r="DY141" s="665"/>
      <c r="DZ141" s="566"/>
      <c r="EA141" s="566"/>
      <c r="EB141" s="566"/>
      <c r="EC141" s="566"/>
      <c r="ED141" s="566"/>
      <c r="EE141" s="566"/>
      <c r="EF141" s="566"/>
      <c r="EG141" s="566"/>
      <c r="EH141" s="537"/>
      <c r="JD141" s="239"/>
      <c r="JF141" s="239"/>
      <c r="JH141" s="239"/>
      <c r="JJ141" s="239"/>
      <c r="JL141" s="239"/>
      <c r="JN141" s="239"/>
      <c r="JO141" s="239"/>
      <c r="JQ141" s="239"/>
      <c r="JR141" s="239"/>
    </row>
    <row r="142" spans="1:278" s="7" customFormat="1" ht="15" customHeight="1">
      <c r="A142" s="1"/>
      <c r="B142" s="6"/>
      <c r="C142" s="253"/>
      <c r="D142" s="254"/>
      <c r="E142" s="253"/>
      <c r="F142" s="254"/>
      <c r="G142" s="253"/>
      <c r="H142" s="254"/>
      <c r="I142" s="252"/>
      <c r="J142" s="254"/>
      <c r="K142" s="254"/>
      <c r="L142" s="252"/>
      <c r="N142" s="200"/>
      <c r="O142" s="239"/>
      <c r="P142" s="255"/>
      <c r="Q142" s="251"/>
      <c r="R142" s="253"/>
      <c r="S142" s="254"/>
      <c r="T142" s="253"/>
      <c r="U142" s="254"/>
      <c r="V142" s="252"/>
      <c r="W142" s="567"/>
      <c r="X142" s="567"/>
      <c r="Y142" s="252"/>
      <c r="Z142" s="254"/>
      <c r="AA142" s="254"/>
      <c r="AO142" s="381">
        <v>0</v>
      </c>
      <c r="AR142" s="200"/>
      <c r="AS142" s="253"/>
      <c r="AT142" s="253"/>
      <c r="AU142" s="253"/>
      <c r="BB142" s="491"/>
      <c r="BC142" s="68"/>
      <c r="BF142" s="381">
        <v>0</v>
      </c>
      <c r="BG142" s="253"/>
      <c r="BH142" s="253"/>
      <c r="BI142" s="253"/>
      <c r="BU142" s="381">
        <v>0</v>
      </c>
      <c r="BX142" s="200"/>
      <c r="BY142" s="253"/>
      <c r="BZ142" s="253"/>
      <c r="CA142" s="253"/>
      <c r="CL142" s="381">
        <v>0</v>
      </c>
      <c r="CM142" s="253"/>
      <c r="CN142" s="253"/>
      <c r="CO142" s="253"/>
      <c r="DA142" s="381">
        <v>0</v>
      </c>
      <c r="DF142" s="200"/>
      <c r="DH142" s="200"/>
      <c r="DI142" s="253"/>
      <c r="DJ142" s="253"/>
      <c r="DK142" s="253"/>
      <c r="DV142" s="381">
        <v>0</v>
      </c>
      <c r="DW142" s="253"/>
      <c r="DX142" s="253"/>
      <c r="DY142" s="253"/>
      <c r="EH142" s="388"/>
      <c r="JD142" s="200"/>
      <c r="JF142" s="200"/>
      <c r="JH142" s="200"/>
      <c r="JJ142" s="200"/>
      <c r="JL142" s="200"/>
      <c r="JN142" s="200"/>
      <c r="JO142" s="200"/>
      <c r="JQ142" s="200"/>
      <c r="JR142" s="200"/>
    </row>
    <row r="143" spans="1:278" s="7" customFormat="1">
      <c r="A143" s="1"/>
      <c r="B143" s="6"/>
      <c r="I143" s="8"/>
      <c r="J143" s="809" t="s">
        <v>4</v>
      </c>
      <c r="K143" s="809"/>
      <c r="L143" s="35"/>
      <c r="M143" s="810" t="s">
        <v>161</v>
      </c>
      <c r="N143" s="811"/>
      <c r="O143" s="36"/>
      <c r="V143" s="8"/>
      <c r="W143" s="5"/>
      <c r="X143" s="5">
        <v>43435</v>
      </c>
      <c r="Y143" s="8"/>
      <c r="Z143" s="815" t="s">
        <v>4</v>
      </c>
      <c r="AA143" s="816"/>
      <c r="AO143" s="381">
        <v>0</v>
      </c>
      <c r="AQ143" s="801" t="s">
        <v>161</v>
      </c>
      <c r="AR143" s="803"/>
      <c r="BB143" s="491"/>
      <c r="BF143" s="381">
        <v>0</v>
      </c>
      <c r="BU143" s="381">
        <v>0</v>
      </c>
      <c r="BW143" s="801" t="s">
        <v>161</v>
      </c>
      <c r="BX143" s="803"/>
      <c r="CL143" s="381">
        <v>0</v>
      </c>
      <c r="DA143" s="381">
        <v>0</v>
      </c>
      <c r="DD143" s="801" t="s">
        <v>161</v>
      </c>
      <c r="DE143" s="802"/>
      <c r="DF143" s="803"/>
      <c r="DH143" s="586"/>
      <c r="DV143" s="381">
        <v>0</v>
      </c>
      <c r="EH143" s="388"/>
      <c r="JD143" s="586"/>
      <c r="JF143" s="586"/>
      <c r="JH143" s="586"/>
      <c r="JJ143" s="586"/>
      <c r="JL143" s="586"/>
      <c r="JN143" s="586" t="s">
        <v>264</v>
      </c>
      <c r="JO143" s="586"/>
      <c r="JQ143" s="586" t="s">
        <v>264</v>
      </c>
      <c r="JR143" s="586"/>
    </row>
    <row r="144" spans="1:278" s="7" customFormat="1" ht="15" customHeight="1">
      <c r="A144" s="1"/>
      <c r="B144" s="6"/>
      <c r="C144" s="38" t="s">
        <v>7</v>
      </c>
      <c r="D144" s="219" t="s">
        <v>8</v>
      </c>
      <c r="E144" s="38" t="s">
        <v>9</v>
      </c>
      <c r="F144" s="219" t="s">
        <v>8</v>
      </c>
      <c r="G144" s="38" t="s">
        <v>10</v>
      </c>
      <c r="H144" s="219" t="s">
        <v>8</v>
      </c>
      <c r="I144" s="220"/>
      <c r="J144" s="41" t="s">
        <v>11</v>
      </c>
      <c r="K144" s="42" t="s">
        <v>12</v>
      </c>
      <c r="L144" s="35"/>
      <c r="M144" s="812"/>
      <c r="N144" s="813"/>
      <c r="O144" s="36"/>
      <c r="P144" s="38" t="s">
        <v>7</v>
      </c>
      <c r="Q144" s="219" t="s">
        <v>8</v>
      </c>
      <c r="R144" s="38">
        <v>2022</v>
      </c>
      <c r="S144" s="219" t="s">
        <v>8</v>
      </c>
      <c r="T144" s="38">
        <v>2021</v>
      </c>
      <c r="U144" s="219" t="s">
        <v>8</v>
      </c>
      <c r="V144" s="220"/>
      <c r="W144" s="43">
        <v>2019</v>
      </c>
      <c r="X144" s="44">
        <v>2018</v>
      </c>
      <c r="Y144" s="220"/>
      <c r="Z144" s="41" t="s">
        <v>11</v>
      </c>
      <c r="AA144" s="42" t="s">
        <v>12</v>
      </c>
      <c r="AO144" s="381">
        <v>0</v>
      </c>
      <c r="AQ144" s="804"/>
      <c r="AR144" s="806"/>
      <c r="AS144" s="399">
        <v>80721</v>
      </c>
      <c r="AT144" s="399">
        <v>80752</v>
      </c>
      <c r="AU144" s="399">
        <v>80780</v>
      </c>
      <c r="AV144" s="399">
        <v>80811</v>
      </c>
      <c r="AW144" s="399">
        <v>80841</v>
      </c>
      <c r="AX144" s="399">
        <v>80872</v>
      </c>
      <c r="AY144" s="399">
        <v>80902</v>
      </c>
      <c r="AZ144" s="399">
        <v>80933</v>
      </c>
      <c r="BA144" s="399">
        <v>80964</v>
      </c>
      <c r="BB144" s="399">
        <v>80994</v>
      </c>
      <c r="BC144" s="399">
        <v>81025</v>
      </c>
      <c r="BD144" s="399">
        <v>81055</v>
      </c>
      <c r="BF144" s="381">
        <v>0</v>
      </c>
      <c r="BG144" s="399">
        <v>80721</v>
      </c>
      <c r="BH144" s="399">
        <v>80752</v>
      </c>
      <c r="BI144" s="399">
        <v>80780</v>
      </c>
      <c r="BJ144" s="399">
        <v>80811</v>
      </c>
      <c r="BK144" s="399">
        <v>80841</v>
      </c>
      <c r="BL144" s="399">
        <v>80872</v>
      </c>
      <c r="BM144" s="399">
        <v>80902</v>
      </c>
      <c r="BN144" s="399">
        <v>80933</v>
      </c>
      <c r="BO144" s="399">
        <v>80964</v>
      </c>
      <c r="BP144" s="399">
        <v>80994</v>
      </c>
      <c r="BQ144" s="399">
        <v>81025</v>
      </c>
      <c r="BR144" s="399">
        <v>81055</v>
      </c>
      <c r="BU144" s="381">
        <v>0</v>
      </c>
      <c r="BW144" s="804"/>
      <c r="BX144" s="806"/>
      <c r="BY144" s="399">
        <v>44197</v>
      </c>
      <c r="BZ144" s="399">
        <v>44228</v>
      </c>
      <c r="CA144" s="399">
        <v>44256</v>
      </c>
      <c r="CB144" s="399">
        <v>44287</v>
      </c>
      <c r="CC144" s="399">
        <v>44317</v>
      </c>
      <c r="CD144" s="399">
        <v>44348</v>
      </c>
      <c r="CE144" s="399">
        <v>44378</v>
      </c>
      <c r="CF144" s="399">
        <v>44409</v>
      </c>
      <c r="CG144" s="399">
        <v>44440</v>
      </c>
      <c r="CH144" s="399">
        <v>44470</v>
      </c>
      <c r="CI144" s="399">
        <v>44501</v>
      </c>
      <c r="CJ144" s="399">
        <v>44531</v>
      </c>
      <c r="CL144" s="381">
        <v>0</v>
      </c>
      <c r="CM144" s="399">
        <v>44197</v>
      </c>
      <c r="CN144" s="399">
        <v>44228</v>
      </c>
      <c r="CO144" s="399">
        <v>44256</v>
      </c>
      <c r="CP144" s="399">
        <v>44287</v>
      </c>
      <c r="CQ144" s="399">
        <v>44317</v>
      </c>
      <c r="CR144" s="399">
        <v>44348</v>
      </c>
      <c r="CS144" s="399">
        <v>44378</v>
      </c>
      <c r="CT144" s="399">
        <v>44409</v>
      </c>
      <c r="CU144" s="399">
        <v>44440</v>
      </c>
      <c r="CV144" s="399">
        <v>44470</v>
      </c>
      <c r="CW144" s="399">
        <v>44501</v>
      </c>
      <c r="CX144" s="399">
        <v>44531</v>
      </c>
      <c r="DA144" s="381">
        <v>0</v>
      </c>
      <c r="DD144" s="804"/>
      <c r="DE144" s="805"/>
      <c r="DF144" s="806"/>
      <c r="DH144" s="588">
        <v>2023</v>
      </c>
      <c r="DI144" s="646">
        <v>44562</v>
      </c>
      <c r="DJ144" s="399">
        <v>44593</v>
      </c>
      <c r="DK144" s="399">
        <v>44621</v>
      </c>
      <c r="DL144" s="399">
        <v>44652</v>
      </c>
      <c r="DM144" s="399">
        <v>44682</v>
      </c>
      <c r="DN144" s="399">
        <v>44713</v>
      </c>
      <c r="DO144" s="399">
        <v>44743</v>
      </c>
      <c r="DP144" s="399">
        <v>44774</v>
      </c>
      <c r="DQ144" s="399">
        <v>44805</v>
      </c>
      <c r="DR144" s="399">
        <v>44835</v>
      </c>
      <c r="DS144" s="399">
        <v>44866</v>
      </c>
      <c r="DT144" s="399">
        <v>44896</v>
      </c>
      <c r="DV144" s="381">
        <v>0</v>
      </c>
      <c r="DW144" s="399">
        <v>44562</v>
      </c>
      <c r="DX144" s="399">
        <v>44593</v>
      </c>
      <c r="DY144" s="399">
        <v>44621</v>
      </c>
      <c r="DZ144" s="399">
        <v>44652</v>
      </c>
      <c r="EA144" s="399">
        <v>44682</v>
      </c>
      <c r="EB144" s="399">
        <v>44713</v>
      </c>
      <c r="EC144" s="399">
        <v>44743</v>
      </c>
      <c r="ED144" s="399">
        <v>44774</v>
      </c>
      <c r="EE144" s="399">
        <v>44805</v>
      </c>
      <c r="EF144" s="399">
        <v>44835</v>
      </c>
      <c r="EG144" s="399">
        <v>44866</v>
      </c>
      <c r="EH144" s="398">
        <v>44896</v>
      </c>
      <c r="JD144" s="588" t="str">
        <f>+JD121</f>
        <v>Forecast - 2022</v>
      </c>
      <c r="JF144" s="588">
        <v>2021</v>
      </c>
      <c r="JH144" s="588">
        <v>2020</v>
      </c>
      <c r="JJ144" s="588">
        <v>2019</v>
      </c>
      <c r="JL144" s="588">
        <v>2018</v>
      </c>
      <c r="JN144" s="588" t="s">
        <v>289</v>
      </c>
      <c r="JO144" s="588" t="s">
        <v>8</v>
      </c>
      <c r="JQ144" s="588" t="s">
        <v>290</v>
      </c>
      <c r="JR144" s="588" t="s">
        <v>8</v>
      </c>
    </row>
    <row r="145" spans="1:278" s="7" customFormat="1" ht="5.0999999999999996" customHeight="1">
      <c r="A145" s="1"/>
      <c r="B145" s="6"/>
      <c r="C145" s="256"/>
      <c r="D145" s="222"/>
      <c r="E145" s="257"/>
      <c r="F145" s="3"/>
      <c r="G145" s="53"/>
      <c r="H145" s="226"/>
      <c r="I145" s="4"/>
      <c r="J145" s="225"/>
      <c r="K145" s="226"/>
      <c r="L145" s="4"/>
      <c r="M145" s="53"/>
      <c r="N145" s="229"/>
      <c r="O145" s="227"/>
      <c r="P145" s="258"/>
      <c r="Q145" s="222"/>
      <c r="R145" s="257"/>
      <c r="S145" s="3"/>
      <c r="T145" s="257"/>
      <c r="U145" s="224"/>
      <c r="V145" s="4"/>
      <c r="W145" s="168"/>
      <c r="X145" s="169"/>
      <c r="Y145" s="4"/>
      <c r="Z145" s="225"/>
      <c r="AA145" s="226"/>
      <c r="AO145" s="381">
        <v>0</v>
      </c>
      <c r="AQ145" s="53"/>
      <c r="AR145" s="229"/>
      <c r="AS145" s="545"/>
      <c r="AT145" s="53"/>
      <c r="AU145" s="53"/>
      <c r="AV145" s="53"/>
      <c r="AW145" s="53"/>
      <c r="AX145" s="53"/>
      <c r="AY145" s="53"/>
      <c r="AZ145" s="53"/>
      <c r="BA145" s="53"/>
      <c r="BB145" s="497"/>
      <c r="BC145" s="53"/>
      <c r="BD145" s="566"/>
      <c r="BF145" s="381">
        <v>0</v>
      </c>
      <c r="BG145" s="545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66"/>
      <c r="BU145" s="381">
        <v>0</v>
      </c>
      <c r="BW145" s="53"/>
      <c r="BX145" s="229"/>
      <c r="BY145" s="545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66"/>
      <c r="CL145" s="381">
        <v>0</v>
      </c>
      <c r="CM145" s="545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66"/>
      <c r="DA145" s="381">
        <v>0</v>
      </c>
      <c r="DD145" s="53"/>
      <c r="DF145" s="229"/>
      <c r="DH145" s="640"/>
      <c r="DI145" s="647"/>
      <c r="DJ145" s="53"/>
      <c r="DK145" s="53"/>
      <c r="DL145" s="53"/>
      <c r="DM145" s="53"/>
      <c r="DN145" s="53"/>
      <c r="DO145" s="53"/>
      <c r="DP145" s="53"/>
      <c r="DQ145" s="53"/>
      <c r="DR145" s="53"/>
      <c r="DS145" s="53"/>
      <c r="DT145" s="566"/>
      <c r="DV145" s="381">
        <v>0</v>
      </c>
      <c r="DW145" s="545"/>
      <c r="DX145" s="53"/>
      <c r="DY145" s="53"/>
      <c r="DZ145" s="53"/>
      <c r="EA145" s="53"/>
      <c r="EB145" s="53"/>
      <c r="EC145" s="53"/>
      <c r="ED145" s="53"/>
      <c r="EE145" s="53"/>
      <c r="EF145" s="53"/>
      <c r="EG145" s="53"/>
      <c r="EH145" s="568"/>
      <c r="JD145" s="640"/>
      <c r="JF145" s="640"/>
      <c r="JH145" s="640"/>
      <c r="JJ145" s="640"/>
      <c r="JL145" s="640"/>
      <c r="JN145" s="640"/>
      <c r="JO145" s="640"/>
      <c r="JQ145" s="640"/>
      <c r="JR145" s="640"/>
    </row>
    <row r="146" spans="1:278" s="7" customFormat="1" ht="15" customHeight="1">
      <c r="A146" s="1" t="s">
        <v>162</v>
      </c>
      <c r="B146" s="6"/>
      <c r="C146" s="118" t="s">
        <v>163</v>
      </c>
      <c r="D146" s="66" t="e">
        <v>#VALUE!</v>
      </c>
      <c r="E146" s="57">
        <v>0</v>
      </c>
      <c r="F146" s="66" t="e">
        <v>#DIV/0!</v>
      </c>
      <c r="G146" s="57" t="s">
        <v>163</v>
      </c>
      <c r="H146" s="58" t="e">
        <v>#VALUE!</v>
      </c>
      <c r="I146" s="60"/>
      <c r="J146" s="61" t="e">
        <v>#VALUE!</v>
      </c>
      <c r="K146" s="62" t="e">
        <v>#VALUE!</v>
      </c>
      <c r="L146" s="63"/>
      <c r="M146" s="53"/>
      <c r="N146" s="64" t="s">
        <v>163</v>
      </c>
      <c r="O146" s="65"/>
      <c r="P146" s="118" t="s">
        <v>162</v>
      </c>
      <c r="Q146" s="66" t="e">
        <v>#VALUE!</v>
      </c>
      <c r="R146" s="57" t="s">
        <v>162</v>
      </c>
      <c r="S146" s="66" t="e">
        <v>#VALUE!</v>
      </c>
      <c r="T146" s="57" t="s">
        <v>162</v>
      </c>
      <c r="U146" s="58" t="e">
        <v>#VALUE!</v>
      </c>
      <c r="V146" s="60"/>
      <c r="W146" s="156">
        <v>84</v>
      </c>
      <c r="X146" s="157">
        <v>655</v>
      </c>
      <c r="Y146" s="60"/>
      <c r="Z146" s="61" t="e">
        <v>#VALUE!</v>
      </c>
      <c r="AA146" s="62" t="e">
        <v>#VALUE!</v>
      </c>
      <c r="AO146" s="381" t="s">
        <v>162</v>
      </c>
      <c r="AQ146" s="53"/>
      <c r="AR146" s="404" t="s">
        <v>163</v>
      </c>
      <c r="AS146" s="694"/>
      <c r="AT146" s="694"/>
      <c r="AU146" s="694"/>
      <c r="AV146" s="694">
        <v>756.64</v>
      </c>
      <c r="AW146" s="694">
        <v>317.44</v>
      </c>
      <c r="AX146" s="694"/>
      <c r="AY146" s="694"/>
      <c r="AZ146" s="694"/>
      <c r="BA146" s="694"/>
      <c r="BB146" s="466"/>
      <c r="BC146" s="694"/>
      <c r="BD146" s="471"/>
      <c r="BE146" s="547"/>
      <c r="BF146" s="381" t="s">
        <v>162</v>
      </c>
      <c r="BG146" s="469">
        <v>0</v>
      </c>
      <c r="BH146" s="468">
        <v>0</v>
      </c>
      <c r="BI146" s="468">
        <v>0</v>
      </c>
      <c r="BJ146" s="468">
        <v>756.64</v>
      </c>
      <c r="BK146" s="468">
        <v>1074.08</v>
      </c>
      <c r="BL146" s="468">
        <v>1074.08</v>
      </c>
      <c r="BM146" s="468">
        <v>1074.08</v>
      </c>
      <c r="BN146" s="468">
        <v>1074.08</v>
      </c>
      <c r="BO146" s="468">
        <v>1074.08</v>
      </c>
      <c r="BP146" s="468">
        <v>1074.08</v>
      </c>
      <c r="BQ146" s="468">
        <v>1074.08</v>
      </c>
      <c r="BR146" s="469">
        <v>1074.08</v>
      </c>
      <c r="BS146" s="547"/>
      <c r="BT146" s="547"/>
      <c r="BU146" s="381" t="s">
        <v>162</v>
      </c>
      <c r="BV146" s="547"/>
      <c r="BW146" s="53"/>
      <c r="BX146" s="404" t="s">
        <v>163</v>
      </c>
      <c r="BY146" s="694">
        <v>0</v>
      </c>
      <c r="BZ146" s="694">
        <v>0</v>
      </c>
      <c r="CA146" s="694">
        <v>0</v>
      </c>
      <c r="CB146" s="694">
        <v>756.64</v>
      </c>
      <c r="CC146" s="694">
        <v>317.44</v>
      </c>
      <c r="CD146" s="694"/>
      <c r="CE146" s="694">
        <v>0</v>
      </c>
      <c r="CF146" s="694"/>
      <c r="CG146" s="694"/>
      <c r="CH146" s="466"/>
      <c r="CI146" s="548"/>
      <c r="CJ146" s="548"/>
      <c r="CK146" s="547"/>
      <c r="CL146" s="381" t="s">
        <v>162</v>
      </c>
      <c r="CM146" s="469">
        <v>0</v>
      </c>
      <c r="CN146" s="468">
        <v>0</v>
      </c>
      <c r="CO146" s="468">
        <v>0</v>
      </c>
      <c r="CP146" s="468">
        <v>756.64</v>
      </c>
      <c r="CQ146" s="468">
        <v>1074.08</v>
      </c>
      <c r="CR146" s="468">
        <v>1074.08</v>
      </c>
      <c r="CS146" s="468">
        <v>1074.08</v>
      </c>
      <c r="CT146" s="468">
        <v>1074.08</v>
      </c>
      <c r="CU146" s="468">
        <v>1074.08</v>
      </c>
      <c r="CV146" s="468">
        <v>1074.08</v>
      </c>
      <c r="CW146" s="468">
        <v>1074.08</v>
      </c>
      <c r="CX146" s="469">
        <v>1074.08</v>
      </c>
      <c r="CY146" s="68">
        <v>2148.16</v>
      </c>
      <c r="CZ146" s="547"/>
      <c r="DA146" s="381" t="s">
        <v>162</v>
      </c>
      <c r="DB146" s="547"/>
      <c r="DC146" s="547"/>
      <c r="DD146" s="53"/>
      <c r="DF146" s="591" t="s">
        <v>163</v>
      </c>
      <c r="DH146" s="592">
        <v>82.647026431718047</v>
      </c>
      <c r="DI146" s="610">
        <v>-19545</v>
      </c>
      <c r="DJ146" s="472">
        <v>-19545</v>
      </c>
      <c r="DK146" s="472">
        <v>-19545</v>
      </c>
      <c r="DL146" s="472">
        <v>-19545</v>
      </c>
      <c r="DM146" s="472">
        <v>-19545</v>
      </c>
      <c r="DN146" s="472">
        <v>-19545</v>
      </c>
      <c r="DO146" s="472">
        <v>-19545</v>
      </c>
      <c r="DP146" s="472">
        <v>-19545</v>
      </c>
      <c r="DQ146" s="472">
        <v>-19545</v>
      </c>
      <c r="DR146" s="472">
        <v>-19545</v>
      </c>
      <c r="DS146" s="472">
        <v>-19545</v>
      </c>
      <c r="DT146" s="472">
        <v>-19545</v>
      </c>
      <c r="DU146" s="68"/>
      <c r="DV146" s="381" t="s">
        <v>162</v>
      </c>
      <c r="DW146" s="470">
        <v>-19545</v>
      </c>
      <c r="DX146" s="470">
        <v>-39090</v>
      </c>
      <c r="DY146" s="470">
        <v>-58635</v>
      </c>
      <c r="DZ146" s="470">
        <v>-78180</v>
      </c>
      <c r="EA146" s="470">
        <v>-97725</v>
      </c>
      <c r="EB146" s="470">
        <v>-117270</v>
      </c>
      <c r="EC146" s="470">
        <v>-136815</v>
      </c>
      <c r="ED146" s="470">
        <v>-156360</v>
      </c>
      <c r="EE146" s="470">
        <v>-175905</v>
      </c>
      <c r="EF146" s="470">
        <v>-195450</v>
      </c>
      <c r="EG146" s="470">
        <v>-214995</v>
      </c>
      <c r="EH146" s="473">
        <v>-234540</v>
      </c>
      <c r="EI146" s="405"/>
      <c r="EJ146" s="408"/>
      <c r="EK146" s="68"/>
      <c r="EL146" s="68"/>
      <c r="EM146" s="68"/>
      <c r="EN146" s="68"/>
      <c r="EO146" s="68"/>
      <c r="EP146" s="68"/>
      <c r="EQ146" s="68"/>
      <c r="ER146" s="68"/>
      <c r="ES146" s="68"/>
      <c r="ET146" s="68"/>
      <c r="EU146" s="68"/>
      <c r="EV146" s="68"/>
      <c r="EW146" s="68"/>
      <c r="EX146" s="68"/>
      <c r="JD146" s="592">
        <v>0</v>
      </c>
      <c r="JF146" s="592">
        <v>1074.08</v>
      </c>
      <c r="JH146" s="592">
        <v>0</v>
      </c>
      <c r="JJ146" s="592">
        <v>84</v>
      </c>
      <c r="JL146" s="592">
        <v>655</v>
      </c>
      <c r="JN146" s="592">
        <f t="shared" ref="JN146:JN154" si="50">+DH146-JD146</f>
        <v>82.647026431718047</v>
      </c>
      <c r="JO146" s="593"/>
      <c r="JQ146" s="592">
        <f t="shared" ref="JQ146:JQ154" si="51">+DH146-JF146</f>
        <v>-991.43297356828191</v>
      </c>
      <c r="JR146" s="593">
        <v>-0.60291197882197223</v>
      </c>
    </row>
    <row r="147" spans="1:278" s="7" customFormat="1" ht="15" customHeight="1">
      <c r="A147" s="1" t="s">
        <v>164</v>
      </c>
      <c r="B147" s="6"/>
      <c r="C147" s="57" t="s">
        <v>165</v>
      </c>
      <c r="D147" s="66" t="e">
        <v>#VALUE!</v>
      </c>
      <c r="E147" s="57">
        <v>0</v>
      </c>
      <c r="F147" s="66" t="e">
        <v>#DIV/0!</v>
      </c>
      <c r="G147" s="57" t="s">
        <v>165</v>
      </c>
      <c r="H147" s="58" t="e">
        <v>#VALUE!</v>
      </c>
      <c r="I147" s="60"/>
      <c r="J147" s="61" t="e">
        <v>#VALUE!</v>
      </c>
      <c r="K147" s="62" t="e">
        <v>#VALUE!</v>
      </c>
      <c r="L147" s="63"/>
      <c r="M147" s="53"/>
      <c r="N147" s="64" t="s">
        <v>165</v>
      </c>
      <c r="O147" s="65"/>
      <c r="P147" s="172" t="s">
        <v>164</v>
      </c>
      <c r="Q147" s="66" t="e">
        <v>#VALUE!</v>
      </c>
      <c r="R147" s="57" t="s">
        <v>164</v>
      </c>
      <c r="S147" s="66" t="e">
        <v>#VALUE!</v>
      </c>
      <c r="T147" s="57" t="s">
        <v>164</v>
      </c>
      <c r="U147" s="58" t="e">
        <v>#VALUE!</v>
      </c>
      <c r="V147" s="60"/>
      <c r="W147" s="156">
        <v>10447.98</v>
      </c>
      <c r="X147" s="157">
        <v>17614</v>
      </c>
      <c r="Y147" s="60"/>
      <c r="Z147" s="61" t="e">
        <v>#VALUE!</v>
      </c>
      <c r="AA147" s="62" t="e">
        <v>#VALUE!</v>
      </c>
      <c r="AO147" s="381" t="s">
        <v>164</v>
      </c>
      <c r="AQ147" s="53"/>
      <c r="AR147" s="404" t="s">
        <v>165</v>
      </c>
      <c r="AS147" s="694">
        <v>1245.29</v>
      </c>
      <c r="AT147" s="694">
        <v>1067</v>
      </c>
      <c r="AU147" s="694">
        <v>2003</v>
      </c>
      <c r="AV147" s="694">
        <v>3396.78</v>
      </c>
      <c r="AW147" s="694">
        <v>1139.45</v>
      </c>
      <c r="AX147" s="694">
        <v>577.67999999999995</v>
      </c>
      <c r="AY147" s="694">
        <v>1024.9000000000001</v>
      </c>
      <c r="AZ147" s="694">
        <v>1009.4300000000001</v>
      </c>
      <c r="BA147" s="694">
        <v>1275.96</v>
      </c>
      <c r="BB147" s="466"/>
      <c r="BC147" s="694"/>
      <c r="BD147" s="471"/>
      <c r="BE147" s="547"/>
      <c r="BF147" s="381" t="s">
        <v>164</v>
      </c>
      <c r="BG147" s="469">
        <v>1245.29</v>
      </c>
      <c r="BH147" s="468">
        <v>2312.29</v>
      </c>
      <c r="BI147" s="468">
        <v>4315.29</v>
      </c>
      <c r="BJ147" s="468">
        <v>7712.07</v>
      </c>
      <c r="BK147" s="468">
        <v>8851.52</v>
      </c>
      <c r="BL147" s="468">
        <v>9429.2000000000007</v>
      </c>
      <c r="BM147" s="468">
        <v>10454.1</v>
      </c>
      <c r="BN147" s="468">
        <v>11463.53</v>
      </c>
      <c r="BO147" s="468">
        <v>12739.490000000002</v>
      </c>
      <c r="BP147" s="468">
        <v>12739.490000000002</v>
      </c>
      <c r="BQ147" s="468">
        <v>12739.490000000002</v>
      </c>
      <c r="BR147" s="469">
        <v>12739.490000000002</v>
      </c>
      <c r="BS147" s="547"/>
      <c r="BT147" s="547"/>
      <c r="BU147" s="381" t="s">
        <v>164</v>
      </c>
      <c r="BV147" s="547"/>
      <c r="BW147" s="53"/>
      <c r="BX147" s="404" t="s">
        <v>165</v>
      </c>
      <c r="BY147" s="694">
        <v>1245.29</v>
      </c>
      <c r="BZ147" s="694">
        <v>1067</v>
      </c>
      <c r="CA147" s="694">
        <v>2003</v>
      </c>
      <c r="CB147" s="694">
        <v>3396.78</v>
      </c>
      <c r="CC147" s="694">
        <v>1139.45</v>
      </c>
      <c r="CD147" s="694">
        <v>577.67999999999995</v>
      </c>
      <c r="CE147" s="694">
        <v>1024.9000000000001</v>
      </c>
      <c r="CF147" s="694">
        <v>1009.4300000000001</v>
      </c>
      <c r="CG147" s="694">
        <v>1275.96</v>
      </c>
      <c r="CH147" s="466"/>
      <c r="CI147" s="548"/>
      <c r="CJ147" s="548"/>
      <c r="CK147" s="547"/>
      <c r="CL147" s="381" t="s">
        <v>164</v>
      </c>
      <c r="CM147" s="469">
        <v>1245.29</v>
      </c>
      <c r="CN147" s="468">
        <v>2312.29</v>
      </c>
      <c r="CO147" s="468">
        <v>4315.29</v>
      </c>
      <c r="CP147" s="468">
        <v>7712.07</v>
      </c>
      <c r="CQ147" s="468">
        <v>8851.52</v>
      </c>
      <c r="CR147" s="468">
        <v>9429.2000000000007</v>
      </c>
      <c r="CS147" s="468">
        <v>10454.1</v>
      </c>
      <c r="CT147" s="468">
        <v>11463.53</v>
      </c>
      <c r="CU147" s="468">
        <v>12739.490000000002</v>
      </c>
      <c r="CV147" s="468">
        <v>12739.490000000002</v>
      </c>
      <c r="CW147" s="468">
        <v>12739.490000000002</v>
      </c>
      <c r="CX147" s="469">
        <v>12739.490000000002</v>
      </c>
      <c r="CY147" s="68">
        <v>16985.986666666668</v>
      </c>
      <c r="CZ147" s="547"/>
      <c r="DA147" s="381" t="s">
        <v>164</v>
      </c>
      <c r="DB147" s="547"/>
      <c r="DC147" s="547"/>
      <c r="DD147" s="53"/>
      <c r="DF147" s="591" t="s">
        <v>165</v>
      </c>
      <c r="DH147" s="592">
        <v>17964.778143438019</v>
      </c>
      <c r="DI147" s="610">
        <v>-19545</v>
      </c>
      <c r="DJ147" s="472">
        <v>-19545</v>
      </c>
      <c r="DK147" s="472">
        <v>-19545</v>
      </c>
      <c r="DL147" s="472">
        <v>-19545</v>
      </c>
      <c r="DM147" s="472">
        <v>-19545</v>
      </c>
      <c r="DN147" s="472">
        <v>-19545</v>
      </c>
      <c r="DO147" s="472">
        <v>-19545</v>
      </c>
      <c r="DP147" s="472">
        <v>-19545</v>
      </c>
      <c r="DQ147" s="472">
        <v>-19545</v>
      </c>
      <c r="DR147" s="472">
        <v>-19545</v>
      </c>
      <c r="DS147" s="472">
        <v>-19545</v>
      </c>
      <c r="DT147" s="472">
        <v>-19545</v>
      </c>
      <c r="DU147" s="68"/>
      <c r="DV147" s="381" t="s">
        <v>164</v>
      </c>
      <c r="DW147" s="470">
        <v>-19545</v>
      </c>
      <c r="DX147" s="470">
        <v>-39090</v>
      </c>
      <c r="DY147" s="470">
        <v>-58635</v>
      </c>
      <c r="DZ147" s="470">
        <v>-78180</v>
      </c>
      <c r="EA147" s="470">
        <v>-97725</v>
      </c>
      <c r="EB147" s="470">
        <v>-117270</v>
      </c>
      <c r="EC147" s="470">
        <v>-136815</v>
      </c>
      <c r="ED147" s="470">
        <v>-156360</v>
      </c>
      <c r="EE147" s="470">
        <v>-175905</v>
      </c>
      <c r="EF147" s="470">
        <v>-195450</v>
      </c>
      <c r="EG147" s="470">
        <v>-214995</v>
      </c>
      <c r="EH147" s="473">
        <v>-234540</v>
      </c>
      <c r="EI147" s="405"/>
      <c r="EJ147" s="408"/>
      <c r="EK147" s="68"/>
      <c r="EL147" s="68"/>
      <c r="EM147" s="68"/>
      <c r="EN147" s="68"/>
      <c r="EO147" s="68"/>
      <c r="EP147" s="68"/>
      <c r="EQ147" s="68"/>
      <c r="ER147" s="68"/>
      <c r="ES147" s="68"/>
      <c r="ET147" s="68"/>
      <c r="EU147" s="68"/>
      <c r="EV147" s="68"/>
      <c r="EW147" s="68"/>
      <c r="EX147" s="68"/>
      <c r="JD147" s="592">
        <v>17793.150800434625</v>
      </c>
      <c r="JF147" s="592">
        <v>17472.860000000004</v>
      </c>
      <c r="JH147" s="592">
        <v>14015.820000000002</v>
      </c>
      <c r="JJ147" s="592">
        <v>10447.98</v>
      </c>
      <c r="JL147" s="592">
        <v>17614</v>
      </c>
      <c r="JN147" s="592">
        <f t="shared" si="50"/>
        <v>171.62734300339434</v>
      </c>
      <c r="JO147" s="593"/>
      <c r="JQ147" s="592">
        <f t="shared" si="51"/>
        <v>491.91814343801525</v>
      </c>
      <c r="JR147" s="593">
        <v>-0.60291197882197223</v>
      </c>
    </row>
    <row r="148" spans="1:278" s="7" customFormat="1" ht="15" customHeight="1">
      <c r="A148" s="1" t="s">
        <v>166</v>
      </c>
      <c r="B148" s="6"/>
      <c r="C148" s="57" t="s">
        <v>167</v>
      </c>
      <c r="D148" s="66" t="e">
        <v>#VALUE!</v>
      </c>
      <c r="E148" s="57">
        <v>0</v>
      </c>
      <c r="F148" s="66" t="e">
        <v>#DIV/0!</v>
      </c>
      <c r="G148" s="57" t="s">
        <v>167</v>
      </c>
      <c r="H148" s="58" t="e">
        <v>#VALUE!</v>
      </c>
      <c r="I148" s="60"/>
      <c r="J148" s="61" t="e">
        <v>#VALUE!</v>
      </c>
      <c r="K148" s="62" t="e">
        <v>#VALUE!</v>
      </c>
      <c r="L148" s="63"/>
      <c r="M148" s="53"/>
      <c r="N148" s="64" t="s">
        <v>167</v>
      </c>
      <c r="O148" s="65"/>
      <c r="P148" s="172" t="s">
        <v>166</v>
      </c>
      <c r="Q148" s="66" t="e">
        <v>#VALUE!</v>
      </c>
      <c r="R148" s="57" t="s">
        <v>166</v>
      </c>
      <c r="S148" s="66" t="e">
        <v>#VALUE!</v>
      </c>
      <c r="T148" s="57" t="s">
        <v>166</v>
      </c>
      <c r="U148" s="58" t="e">
        <v>#VALUE!</v>
      </c>
      <c r="V148" s="60"/>
      <c r="W148" s="156">
        <v>3500</v>
      </c>
      <c r="X148" s="157">
        <v>6248</v>
      </c>
      <c r="Y148" s="60"/>
      <c r="Z148" s="61" t="e">
        <v>#VALUE!</v>
      </c>
      <c r="AA148" s="62" t="e">
        <v>#VALUE!</v>
      </c>
      <c r="AO148" s="381" t="s">
        <v>166</v>
      </c>
      <c r="AQ148" s="53"/>
      <c r="AR148" s="404" t="s">
        <v>167</v>
      </c>
      <c r="AS148" s="694">
        <v>500</v>
      </c>
      <c r="AT148" s="694">
        <v>500</v>
      </c>
      <c r="AU148" s="694">
        <v>500</v>
      </c>
      <c r="AV148" s="694">
        <v>500</v>
      </c>
      <c r="AW148" s="694">
        <v>500</v>
      </c>
      <c r="AX148" s="694">
        <v>500</v>
      </c>
      <c r="AY148" s="694">
        <v>500</v>
      </c>
      <c r="AZ148" s="694">
        <v>500</v>
      </c>
      <c r="BA148" s="694">
        <v>500</v>
      </c>
      <c r="BB148" s="466"/>
      <c r="BC148" s="694"/>
      <c r="BD148" s="471"/>
      <c r="BE148" s="547"/>
      <c r="BF148" s="381" t="s">
        <v>166</v>
      </c>
      <c r="BG148" s="469">
        <v>500</v>
      </c>
      <c r="BH148" s="468">
        <v>1000</v>
      </c>
      <c r="BI148" s="468">
        <v>1500</v>
      </c>
      <c r="BJ148" s="468">
        <v>2000</v>
      </c>
      <c r="BK148" s="468">
        <v>2500</v>
      </c>
      <c r="BL148" s="468">
        <v>3000</v>
      </c>
      <c r="BM148" s="468">
        <v>3500</v>
      </c>
      <c r="BN148" s="468">
        <v>4000</v>
      </c>
      <c r="BO148" s="468">
        <v>4500</v>
      </c>
      <c r="BP148" s="468">
        <v>4500</v>
      </c>
      <c r="BQ148" s="468">
        <v>4500</v>
      </c>
      <c r="BR148" s="469">
        <v>4500</v>
      </c>
      <c r="BS148" s="547"/>
      <c r="BT148" s="547"/>
      <c r="BU148" s="381" t="s">
        <v>166</v>
      </c>
      <c r="BV148" s="547"/>
      <c r="BW148" s="53"/>
      <c r="BX148" s="404" t="s">
        <v>167</v>
      </c>
      <c r="BY148" s="694">
        <v>500</v>
      </c>
      <c r="BZ148" s="694">
        <v>500</v>
      </c>
      <c r="CA148" s="694">
        <v>500</v>
      </c>
      <c r="CB148" s="694">
        <v>500</v>
      </c>
      <c r="CC148" s="694">
        <v>500</v>
      </c>
      <c r="CD148" s="694">
        <v>500</v>
      </c>
      <c r="CE148" s="694">
        <v>500</v>
      </c>
      <c r="CF148" s="694">
        <v>500</v>
      </c>
      <c r="CG148" s="694">
        <v>500</v>
      </c>
      <c r="CH148" s="466"/>
      <c r="CI148" s="548"/>
      <c r="CJ148" s="548"/>
      <c r="CK148" s="547"/>
      <c r="CL148" s="381" t="s">
        <v>166</v>
      </c>
      <c r="CM148" s="469">
        <v>500</v>
      </c>
      <c r="CN148" s="468">
        <v>1000</v>
      </c>
      <c r="CO148" s="468">
        <v>1500</v>
      </c>
      <c r="CP148" s="468">
        <v>2000</v>
      </c>
      <c r="CQ148" s="468">
        <v>2500</v>
      </c>
      <c r="CR148" s="468">
        <v>3000</v>
      </c>
      <c r="CS148" s="468">
        <v>3500</v>
      </c>
      <c r="CT148" s="468">
        <v>4000</v>
      </c>
      <c r="CU148" s="468">
        <v>4500</v>
      </c>
      <c r="CV148" s="468">
        <v>4500</v>
      </c>
      <c r="CW148" s="468">
        <v>4500</v>
      </c>
      <c r="CX148" s="469">
        <v>4500</v>
      </c>
      <c r="CY148" s="68">
        <v>6000</v>
      </c>
      <c r="CZ148" s="547"/>
      <c r="DA148" s="381" t="s">
        <v>166</v>
      </c>
      <c r="DB148" s="547"/>
      <c r="DC148" s="547"/>
      <c r="DD148" s="53"/>
      <c r="DF148" s="591" t="s">
        <v>167</v>
      </c>
      <c r="DH148" s="592">
        <v>6000</v>
      </c>
      <c r="DI148" s="610">
        <v>-19545</v>
      </c>
      <c r="DJ148" s="472">
        <v>-19545</v>
      </c>
      <c r="DK148" s="472">
        <v>-19545</v>
      </c>
      <c r="DL148" s="472">
        <v>-19545</v>
      </c>
      <c r="DM148" s="472">
        <v>-19545</v>
      </c>
      <c r="DN148" s="472">
        <v>-19545</v>
      </c>
      <c r="DO148" s="472">
        <v>-19545</v>
      </c>
      <c r="DP148" s="472">
        <v>-19545</v>
      </c>
      <c r="DQ148" s="472">
        <v>-19545</v>
      </c>
      <c r="DR148" s="472">
        <v>-19545</v>
      </c>
      <c r="DS148" s="472">
        <v>-19545</v>
      </c>
      <c r="DT148" s="472">
        <v>-19545</v>
      </c>
      <c r="DU148" s="68"/>
      <c r="DV148" s="381" t="s">
        <v>166</v>
      </c>
      <c r="DW148" s="470">
        <v>-19545</v>
      </c>
      <c r="DX148" s="470">
        <v>-39090</v>
      </c>
      <c r="DY148" s="470">
        <v>-58635</v>
      </c>
      <c r="DZ148" s="470">
        <v>-78180</v>
      </c>
      <c r="EA148" s="470">
        <v>-97725</v>
      </c>
      <c r="EB148" s="470">
        <v>-117270</v>
      </c>
      <c r="EC148" s="470">
        <v>-136815</v>
      </c>
      <c r="ED148" s="470">
        <v>-156360</v>
      </c>
      <c r="EE148" s="470">
        <v>-175905</v>
      </c>
      <c r="EF148" s="470">
        <v>-195450</v>
      </c>
      <c r="EG148" s="470">
        <v>-214995</v>
      </c>
      <c r="EH148" s="473">
        <v>-234540</v>
      </c>
      <c r="EI148" s="405"/>
      <c r="EJ148" s="408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JD148" s="592">
        <v>6000</v>
      </c>
      <c r="JF148" s="592">
        <v>6000</v>
      </c>
      <c r="JH148" s="592">
        <v>2000</v>
      </c>
      <c r="JJ148" s="592">
        <v>3500</v>
      </c>
      <c r="JL148" s="592">
        <v>6248</v>
      </c>
      <c r="JN148" s="592">
        <f t="shared" si="50"/>
        <v>0</v>
      </c>
      <c r="JO148" s="593"/>
      <c r="JQ148" s="592">
        <f t="shared" si="51"/>
        <v>0</v>
      </c>
      <c r="JR148" s="593">
        <v>-0.60291197882197223</v>
      </c>
    </row>
    <row r="149" spans="1:278" s="7" customFormat="1" ht="15" hidden="1" customHeight="1">
      <c r="A149" s="1" t="s">
        <v>168</v>
      </c>
      <c r="B149" s="6"/>
      <c r="C149" s="57" t="s">
        <v>70</v>
      </c>
      <c r="D149" s="66" t="e">
        <v>#VALUE!</v>
      </c>
      <c r="E149" s="57">
        <v>0</v>
      </c>
      <c r="F149" s="66" t="e">
        <v>#DIV/0!</v>
      </c>
      <c r="G149" s="57" t="s">
        <v>70</v>
      </c>
      <c r="H149" s="58" t="e">
        <v>#VALUE!</v>
      </c>
      <c r="I149" s="60"/>
      <c r="J149" s="61" t="e">
        <v>#VALUE!</v>
      </c>
      <c r="K149" s="62" t="e">
        <v>#VALUE!</v>
      </c>
      <c r="L149" s="63"/>
      <c r="M149" s="53"/>
      <c r="N149" s="64" t="s">
        <v>70</v>
      </c>
      <c r="O149" s="65"/>
      <c r="P149" s="172" t="s">
        <v>168</v>
      </c>
      <c r="Q149" s="66" t="e">
        <v>#VALUE!</v>
      </c>
      <c r="R149" s="57" t="s">
        <v>168</v>
      </c>
      <c r="S149" s="66" t="e">
        <v>#VALUE!</v>
      </c>
      <c r="T149" s="57" t="s">
        <v>168</v>
      </c>
      <c r="U149" s="58" t="e">
        <v>#VALUE!</v>
      </c>
      <c r="V149" s="60"/>
      <c r="W149" s="156">
        <v>0</v>
      </c>
      <c r="X149" s="157">
        <v>703</v>
      </c>
      <c r="Y149" s="60"/>
      <c r="Z149" s="61" t="e">
        <v>#VALUE!</v>
      </c>
      <c r="AA149" s="62" t="e">
        <v>#VALUE!</v>
      </c>
      <c r="AO149" s="381" t="s">
        <v>168</v>
      </c>
      <c r="AQ149" s="53"/>
      <c r="AR149" s="404" t="s">
        <v>70</v>
      </c>
      <c r="AS149" s="694"/>
      <c r="AT149" s="694"/>
      <c r="AU149" s="694"/>
      <c r="AV149" s="694"/>
      <c r="AW149" s="694"/>
      <c r="AX149" s="694"/>
      <c r="AY149" s="694"/>
      <c r="AZ149" s="694"/>
      <c r="BA149" s="694"/>
      <c r="BB149" s="466"/>
      <c r="BC149" s="694"/>
      <c r="BD149" s="471"/>
      <c r="BE149" s="547"/>
      <c r="BF149" s="381" t="s">
        <v>168</v>
      </c>
      <c r="BG149" s="469">
        <v>0</v>
      </c>
      <c r="BH149" s="468">
        <v>0</v>
      </c>
      <c r="BI149" s="468">
        <v>0</v>
      </c>
      <c r="BJ149" s="468">
        <v>0</v>
      </c>
      <c r="BK149" s="468">
        <v>0</v>
      </c>
      <c r="BL149" s="468">
        <v>0</v>
      </c>
      <c r="BM149" s="468">
        <v>0</v>
      </c>
      <c r="BN149" s="468">
        <v>0</v>
      </c>
      <c r="BO149" s="468">
        <v>0</v>
      </c>
      <c r="BP149" s="468">
        <v>0</v>
      </c>
      <c r="BQ149" s="468">
        <v>0</v>
      </c>
      <c r="BR149" s="469">
        <v>0</v>
      </c>
      <c r="BS149" s="547"/>
      <c r="BT149" s="547"/>
      <c r="BU149" s="381" t="s">
        <v>168</v>
      </c>
      <c r="BV149" s="547"/>
      <c r="BW149" s="53"/>
      <c r="BX149" s="404" t="s">
        <v>70</v>
      </c>
      <c r="BY149" s="694"/>
      <c r="BZ149" s="694"/>
      <c r="CA149" s="694"/>
      <c r="CB149" s="694"/>
      <c r="CC149" s="694"/>
      <c r="CD149" s="694"/>
      <c r="CE149" s="694"/>
      <c r="CF149" s="694"/>
      <c r="CG149" s="694"/>
      <c r="CH149" s="466"/>
      <c r="CI149" s="548"/>
      <c r="CJ149" s="548"/>
      <c r="CK149" s="547"/>
      <c r="CL149" s="381" t="s">
        <v>168</v>
      </c>
      <c r="CM149" s="469">
        <v>0</v>
      </c>
      <c r="CN149" s="468">
        <v>0</v>
      </c>
      <c r="CO149" s="468">
        <v>0</v>
      </c>
      <c r="CP149" s="468">
        <v>0</v>
      </c>
      <c r="CQ149" s="468">
        <v>0</v>
      </c>
      <c r="CR149" s="468">
        <v>0</v>
      </c>
      <c r="CS149" s="468">
        <v>0</v>
      </c>
      <c r="CT149" s="468">
        <v>0</v>
      </c>
      <c r="CU149" s="468">
        <v>0</v>
      </c>
      <c r="CV149" s="468">
        <v>0</v>
      </c>
      <c r="CW149" s="468">
        <v>0</v>
      </c>
      <c r="CX149" s="469">
        <v>0</v>
      </c>
      <c r="CY149" s="68" t="e">
        <v>#DIV/0!</v>
      </c>
      <c r="CZ149" s="547"/>
      <c r="DA149" s="381" t="s">
        <v>168</v>
      </c>
      <c r="DB149" s="547"/>
      <c r="DC149" s="547"/>
      <c r="DD149" s="53"/>
      <c r="DF149" s="591" t="s">
        <v>70</v>
      </c>
      <c r="DH149" s="592">
        <v>0</v>
      </c>
      <c r="DI149" s="610">
        <v>-19545</v>
      </c>
      <c r="DJ149" s="472">
        <v>-19545</v>
      </c>
      <c r="DK149" s="472">
        <v>-19545</v>
      </c>
      <c r="DL149" s="472">
        <v>-19545</v>
      </c>
      <c r="DM149" s="472">
        <v>-19545</v>
      </c>
      <c r="DN149" s="472">
        <v>-19545</v>
      </c>
      <c r="DO149" s="472">
        <v>-19545</v>
      </c>
      <c r="DP149" s="472">
        <v>-19545</v>
      </c>
      <c r="DQ149" s="472">
        <v>-19545</v>
      </c>
      <c r="DR149" s="472">
        <v>-19545</v>
      </c>
      <c r="DS149" s="472">
        <v>-19545</v>
      </c>
      <c r="DT149" s="472">
        <v>-19545</v>
      </c>
      <c r="DU149" s="68"/>
      <c r="DV149" s="381" t="s">
        <v>168</v>
      </c>
      <c r="DW149" s="470">
        <v>-19545</v>
      </c>
      <c r="DX149" s="470">
        <v>-39090</v>
      </c>
      <c r="DY149" s="470">
        <v>-58635</v>
      </c>
      <c r="DZ149" s="470">
        <v>-78180</v>
      </c>
      <c r="EA149" s="470">
        <v>-97725</v>
      </c>
      <c r="EB149" s="470">
        <v>-117270</v>
      </c>
      <c r="EC149" s="470">
        <v>-136815</v>
      </c>
      <c r="ED149" s="470">
        <v>-156360</v>
      </c>
      <c r="EE149" s="470">
        <v>-175905</v>
      </c>
      <c r="EF149" s="470">
        <v>-195450</v>
      </c>
      <c r="EG149" s="470">
        <v>-214995</v>
      </c>
      <c r="EH149" s="473">
        <v>-234540</v>
      </c>
      <c r="EI149" s="405"/>
      <c r="EJ149" s="408"/>
      <c r="EK149" s="68"/>
      <c r="EL149" s="68"/>
      <c r="EM149" s="68"/>
      <c r="EN149" s="68"/>
      <c r="EO149" s="68"/>
      <c r="EP149" s="68"/>
      <c r="EQ149" s="68"/>
      <c r="ER149" s="68"/>
      <c r="ES149" s="68"/>
      <c r="ET149" s="68"/>
      <c r="EU149" s="68"/>
      <c r="EV149" s="68"/>
      <c r="EW149" s="68"/>
      <c r="EX149" s="68"/>
      <c r="JD149" s="592">
        <v>0</v>
      </c>
      <c r="JF149" s="592">
        <v>0</v>
      </c>
      <c r="JH149" s="592">
        <v>0</v>
      </c>
      <c r="JJ149" s="592">
        <v>0</v>
      </c>
      <c r="JL149" s="592">
        <v>703</v>
      </c>
      <c r="JN149" s="592">
        <f t="shared" si="50"/>
        <v>0</v>
      </c>
      <c r="JO149" s="593"/>
      <c r="JQ149" s="592">
        <f t="shared" si="51"/>
        <v>0</v>
      </c>
      <c r="JR149" s="593">
        <v>-0.60291197882197223</v>
      </c>
    </row>
    <row r="150" spans="1:278" s="7" customFormat="1" ht="15" customHeight="1">
      <c r="A150" s="1" t="s">
        <v>169</v>
      </c>
      <c r="B150" s="6"/>
      <c r="C150" s="57" t="s">
        <v>170</v>
      </c>
      <c r="D150" s="66" t="e">
        <v>#VALUE!</v>
      </c>
      <c r="E150" s="57">
        <v>0</v>
      </c>
      <c r="F150" s="66" t="e">
        <v>#DIV/0!</v>
      </c>
      <c r="G150" s="57" t="s">
        <v>170</v>
      </c>
      <c r="H150" s="58" t="e">
        <v>#VALUE!</v>
      </c>
      <c r="I150" s="60"/>
      <c r="J150" s="61" t="e">
        <v>#VALUE!</v>
      </c>
      <c r="K150" s="62" t="e">
        <v>#VALUE!</v>
      </c>
      <c r="L150" s="63"/>
      <c r="M150" s="53"/>
      <c r="N150" s="64" t="s">
        <v>170</v>
      </c>
      <c r="O150" s="65"/>
      <c r="P150" s="172" t="s">
        <v>169</v>
      </c>
      <c r="Q150" s="66" t="e">
        <v>#VALUE!</v>
      </c>
      <c r="R150" s="57" t="s">
        <v>169</v>
      </c>
      <c r="S150" s="66" t="e">
        <v>#VALUE!</v>
      </c>
      <c r="T150" s="57" t="s">
        <v>169</v>
      </c>
      <c r="U150" s="58" t="e">
        <v>#VALUE!</v>
      </c>
      <c r="V150" s="60"/>
      <c r="W150" s="156">
        <v>0</v>
      </c>
      <c r="X150" s="157">
        <v>703</v>
      </c>
      <c r="Y150" s="60"/>
      <c r="Z150" s="61" t="e">
        <v>#VALUE!</v>
      </c>
      <c r="AA150" s="62" t="e">
        <v>#VALUE!</v>
      </c>
      <c r="AO150" s="381" t="s">
        <v>169</v>
      </c>
      <c r="AQ150" s="53"/>
      <c r="AR150" s="404" t="s">
        <v>170</v>
      </c>
      <c r="AS150" s="694"/>
      <c r="AT150" s="694"/>
      <c r="AU150" s="694"/>
      <c r="AV150" s="694"/>
      <c r="AW150" s="694"/>
      <c r="AX150" s="694"/>
      <c r="AY150" s="694"/>
      <c r="AZ150" s="694"/>
      <c r="BA150" s="694"/>
      <c r="BB150" s="466"/>
      <c r="BC150" s="694"/>
      <c r="BD150" s="471"/>
      <c r="BE150" s="547"/>
      <c r="BF150" s="381" t="s">
        <v>169</v>
      </c>
      <c r="BG150" s="469">
        <v>0</v>
      </c>
      <c r="BH150" s="468">
        <v>0</v>
      </c>
      <c r="BI150" s="468">
        <v>0</v>
      </c>
      <c r="BJ150" s="468">
        <v>0</v>
      </c>
      <c r="BK150" s="468">
        <v>0</v>
      </c>
      <c r="BL150" s="468">
        <v>0</v>
      </c>
      <c r="BM150" s="468">
        <v>0</v>
      </c>
      <c r="BN150" s="468">
        <v>0</v>
      </c>
      <c r="BO150" s="468">
        <v>0</v>
      </c>
      <c r="BP150" s="468">
        <v>0</v>
      </c>
      <c r="BQ150" s="468">
        <v>0</v>
      </c>
      <c r="BR150" s="469">
        <v>0</v>
      </c>
      <c r="BS150" s="547"/>
      <c r="BT150" s="547"/>
      <c r="BU150" s="381" t="s">
        <v>169</v>
      </c>
      <c r="BV150" s="547"/>
      <c r="BW150" s="53"/>
      <c r="BX150" s="404" t="s">
        <v>170</v>
      </c>
      <c r="BY150" s="694"/>
      <c r="BZ150" s="694"/>
      <c r="CA150" s="694"/>
      <c r="CB150" s="694"/>
      <c r="CC150" s="694"/>
      <c r="CD150" s="694"/>
      <c r="CE150" s="694"/>
      <c r="CF150" s="694"/>
      <c r="CG150" s="694"/>
      <c r="CH150" s="466"/>
      <c r="CI150" s="548"/>
      <c r="CJ150" s="548"/>
      <c r="CK150" s="547"/>
      <c r="CL150" s="381" t="s">
        <v>169</v>
      </c>
      <c r="CM150" s="469">
        <v>0</v>
      </c>
      <c r="CN150" s="468">
        <v>0</v>
      </c>
      <c r="CO150" s="468">
        <v>0</v>
      </c>
      <c r="CP150" s="468">
        <v>0</v>
      </c>
      <c r="CQ150" s="468">
        <v>0</v>
      </c>
      <c r="CR150" s="468">
        <v>0</v>
      </c>
      <c r="CS150" s="468">
        <v>0</v>
      </c>
      <c r="CT150" s="468">
        <v>0</v>
      </c>
      <c r="CU150" s="468">
        <v>0</v>
      </c>
      <c r="CV150" s="468">
        <v>0</v>
      </c>
      <c r="CW150" s="468">
        <v>0</v>
      </c>
      <c r="CX150" s="469">
        <v>0</v>
      </c>
      <c r="CY150" s="68"/>
      <c r="CZ150" s="547"/>
      <c r="DA150" s="381" t="s">
        <v>169</v>
      </c>
      <c r="DB150" s="547"/>
      <c r="DC150" s="547"/>
      <c r="DD150" s="53"/>
      <c r="DF150" s="591" t="s">
        <v>170</v>
      </c>
      <c r="DH150" s="592">
        <v>0</v>
      </c>
      <c r="DI150" s="610">
        <v>-19545</v>
      </c>
      <c r="DJ150" s="472">
        <v>-19545</v>
      </c>
      <c r="DK150" s="472">
        <v>-19545</v>
      </c>
      <c r="DL150" s="472">
        <v>-19545</v>
      </c>
      <c r="DM150" s="472">
        <v>-19545</v>
      </c>
      <c r="DN150" s="472">
        <v>-19545</v>
      </c>
      <c r="DO150" s="472">
        <v>-19545</v>
      </c>
      <c r="DP150" s="472">
        <v>-19545</v>
      </c>
      <c r="DQ150" s="472">
        <v>-19545</v>
      </c>
      <c r="DR150" s="472">
        <v>-19545</v>
      </c>
      <c r="DS150" s="472">
        <v>-19545</v>
      </c>
      <c r="DT150" s="472">
        <v>-19545</v>
      </c>
      <c r="DU150" s="68"/>
      <c r="DV150" s="381" t="s">
        <v>169</v>
      </c>
      <c r="DW150" s="470">
        <v>-19545</v>
      </c>
      <c r="DX150" s="470">
        <v>-39090</v>
      </c>
      <c r="DY150" s="470">
        <v>-58635</v>
      </c>
      <c r="DZ150" s="470">
        <v>-78180</v>
      </c>
      <c r="EA150" s="470">
        <v>-97725</v>
      </c>
      <c r="EB150" s="470">
        <v>-117270</v>
      </c>
      <c r="EC150" s="470">
        <v>-136815</v>
      </c>
      <c r="ED150" s="470">
        <v>-156360</v>
      </c>
      <c r="EE150" s="470">
        <v>-175905</v>
      </c>
      <c r="EF150" s="470">
        <v>-195450</v>
      </c>
      <c r="EG150" s="470">
        <v>-214995</v>
      </c>
      <c r="EH150" s="473">
        <v>-234540</v>
      </c>
      <c r="EI150" s="405"/>
      <c r="EJ150" s="408"/>
      <c r="EK150" s="68"/>
      <c r="EL150" s="68"/>
      <c r="EM150" s="68"/>
      <c r="EN150" s="68"/>
      <c r="EO150" s="68"/>
      <c r="EP150" s="68"/>
      <c r="EQ150" s="68"/>
      <c r="ER150" s="68"/>
      <c r="ES150" s="68"/>
      <c r="ET150" s="68"/>
      <c r="EU150" s="68"/>
      <c r="EV150" s="68"/>
      <c r="EW150" s="68"/>
      <c r="EX150" s="68"/>
      <c r="JD150" s="592">
        <v>0</v>
      </c>
      <c r="JF150" s="592">
        <v>0</v>
      </c>
      <c r="JH150" s="592">
        <v>0</v>
      </c>
      <c r="JJ150" s="592">
        <v>0</v>
      </c>
      <c r="JL150" s="592">
        <v>703</v>
      </c>
      <c r="JN150" s="592">
        <f t="shared" si="50"/>
        <v>0</v>
      </c>
      <c r="JO150" s="593"/>
      <c r="JQ150" s="592">
        <f t="shared" si="51"/>
        <v>0</v>
      </c>
      <c r="JR150" s="593">
        <v>-0.60291197882197223</v>
      </c>
    </row>
    <row r="151" spans="1:278" s="7" customFormat="1" ht="15" customHeight="1">
      <c r="A151" s="1" t="s">
        <v>171</v>
      </c>
      <c r="B151" s="6"/>
      <c r="C151" s="57" t="s">
        <v>172</v>
      </c>
      <c r="D151" s="66" t="e">
        <v>#VALUE!</v>
      </c>
      <c r="E151" s="57">
        <v>0</v>
      </c>
      <c r="F151" s="66" t="e">
        <v>#DIV/0!</v>
      </c>
      <c r="G151" s="57" t="s">
        <v>172</v>
      </c>
      <c r="H151" s="58" t="e">
        <v>#VALUE!</v>
      </c>
      <c r="I151" s="60"/>
      <c r="J151" s="61" t="e">
        <v>#VALUE!</v>
      </c>
      <c r="K151" s="62" t="e">
        <v>#VALUE!</v>
      </c>
      <c r="L151" s="63"/>
      <c r="M151" s="53"/>
      <c r="N151" s="64" t="s">
        <v>172</v>
      </c>
      <c r="O151" s="65"/>
      <c r="P151" s="172" t="s">
        <v>171</v>
      </c>
      <c r="Q151" s="66" t="e">
        <v>#VALUE!</v>
      </c>
      <c r="R151" s="57" t="s">
        <v>171</v>
      </c>
      <c r="S151" s="66" t="e">
        <v>#VALUE!</v>
      </c>
      <c r="T151" s="57" t="s">
        <v>171</v>
      </c>
      <c r="U151" s="58" t="e">
        <v>#VALUE!</v>
      </c>
      <c r="V151" s="60"/>
      <c r="W151" s="156">
        <v>14325</v>
      </c>
      <c r="X151" s="157">
        <v>21134</v>
      </c>
      <c r="Y151" s="60"/>
      <c r="Z151" s="61" t="e">
        <v>#VALUE!</v>
      </c>
      <c r="AA151" s="62" t="e">
        <v>#VALUE!</v>
      </c>
      <c r="AO151" s="381" t="s">
        <v>171</v>
      </c>
      <c r="AQ151" s="53"/>
      <c r="AR151" s="404" t="s">
        <v>172</v>
      </c>
      <c r="AS151" s="694">
        <v>496.93</v>
      </c>
      <c r="AT151" s="694">
        <v>1056.08</v>
      </c>
      <c r="AU151" s="694">
        <v>803.8</v>
      </c>
      <c r="AV151" s="694">
        <v>1253.05</v>
      </c>
      <c r="AW151" s="694">
        <v>1004.86</v>
      </c>
      <c r="AX151" s="694">
        <v>1292</v>
      </c>
      <c r="AY151" s="694">
        <v>1061.8499999999999</v>
      </c>
      <c r="AZ151" s="694">
        <v>1415.27</v>
      </c>
      <c r="BA151" s="694">
        <v>1142.1400000000001</v>
      </c>
      <c r="BB151" s="466"/>
      <c r="BC151" s="694"/>
      <c r="BD151" s="471"/>
      <c r="BE151" s="547"/>
      <c r="BF151" s="381" t="s">
        <v>171</v>
      </c>
      <c r="BG151" s="469">
        <v>496.93</v>
      </c>
      <c r="BH151" s="468">
        <v>1553.01</v>
      </c>
      <c r="BI151" s="468">
        <v>2356.81</v>
      </c>
      <c r="BJ151" s="468">
        <v>3609.8599999999997</v>
      </c>
      <c r="BK151" s="468">
        <v>4614.7199999999993</v>
      </c>
      <c r="BL151" s="468">
        <v>5906.7199999999993</v>
      </c>
      <c r="BM151" s="468">
        <v>6968.57</v>
      </c>
      <c r="BN151" s="468">
        <v>8383.84</v>
      </c>
      <c r="BO151" s="468">
        <v>9525.98</v>
      </c>
      <c r="BP151" s="468">
        <v>9525.98</v>
      </c>
      <c r="BQ151" s="468">
        <v>9525.98</v>
      </c>
      <c r="BR151" s="469">
        <v>9525.98</v>
      </c>
      <c r="BS151" s="547"/>
      <c r="BT151" s="547"/>
      <c r="BU151" s="381" t="s">
        <v>171</v>
      </c>
      <c r="BV151" s="547"/>
      <c r="BW151" s="53"/>
      <c r="BX151" s="404" t="s">
        <v>172</v>
      </c>
      <c r="BY151" s="694">
        <v>496.93</v>
      </c>
      <c r="BZ151" s="694">
        <v>1056.08</v>
      </c>
      <c r="CA151" s="694">
        <v>803.8</v>
      </c>
      <c r="CB151" s="694">
        <v>1253.05</v>
      </c>
      <c r="CC151" s="694">
        <v>1004.86</v>
      </c>
      <c r="CD151" s="694">
        <v>1292</v>
      </c>
      <c r="CE151" s="694">
        <v>1061.8499999999999</v>
      </c>
      <c r="CF151" s="694">
        <v>1415.27</v>
      </c>
      <c r="CG151" s="694">
        <v>1142.1400000000001</v>
      </c>
      <c r="CH151" s="466"/>
      <c r="CI151" s="548"/>
      <c r="CJ151" s="548"/>
      <c r="CK151" s="547"/>
      <c r="CL151" s="381" t="s">
        <v>171</v>
      </c>
      <c r="CM151" s="469">
        <v>496.93</v>
      </c>
      <c r="CN151" s="468">
        <v>1553.01</v>
      </c>
      <c r="CO151" s="468">
        <v>2356.81</v>
      </c>
      <c r="CP151" s="468">
        <v>3609.8599999999997</v>
      </c>
      <c r="CQ151" s="468">
        <v>4614.7199999999993</v>
      </c>
      <c r="CR151" s="468">
        <v>5906.7199999999993</v>
      </c>
      <c r="CS151" s="468">
        <v>6968.57</v>
      </c>
      <c r="CT151" s="468">
        <v>8383.84</v>
      </c>
      <c r="CU151" s="468">
        <v>9525.98</v>
      </c>
      <c r="CV151" s="468">
        <v>9525.98</v>
      </c>
      <c r="CW151" s="468">
        <v>9525.98</v>
      </c>
      <c r="CX151" s="469">
        <v>9525.98</v>
      </c>
      <c r="CY151" s="68">
        <v>12701.306666666667</v>
      </c>
      <c r="CZ151" s="68">
        <v>2182.3550973654064</v>
      </c>
      <c r="DA151" s="381" t="s">
        <v>171</v>
      </c>
      <c r="DB151" s="547"/>
      <c r="DC151" s="547"/>
      <c r="DD151" s="53"/>
      <c r="DF151" s="591" t="s">
        <v>172</v>
      </c>
      <c r="DH151" s="592">
        <v>18081.961084077891</v>
      </c>
      <c r="DI151" s="610">
        <v>-19545</v>
      </c>
      <c r="DJ151" s="472">
        <v>-19545</v>
      </c>
      <c r="DK151" s="472">
        <v>-19545</v>
      </c>
      <c r="DL151" s="472">
        <v>-19545</v>
      </c>
      <c r="DM151" s="472">
        <v>-19545</v>
      </c>
      <c r="DN151" s="472">
        <v>-19545</v>
      </c>
      <c r="DO151" s="472">
        <v>-19545</v>
      </c>
      <c r="DP151" s="472">
        <v>-19545</v>
      </c>
      <c r="DQ151" s="472">
        <v>-19545</v>
      </c>
      <c r="DR151" s="472">
        <v>-19545</v>
      </c>
      <c r="DS151" s="472">
        <v>-19545</v>
      </c>
      <c r="DT151" s="472">
        <v>-19545</v>
      </c>
      <c r="DU151" s="68"/>
      <c r="DV151" s="381" t="s">
        <v>171</v>
      </c>
      <c r="DW151" s="470">
        <v>-19545</v>
      </c>
      <c r="DX151" s="470">
        <v>-39090</v>
      </c>
      <c r="DY151" s="470">
        <v>-58635</v>
      </c>
      <c r="DZ151" s="470">
        <v>-78180</v>
      </c>
      <c r="EA151" s="470">
        <v>-97725</v>
      </c>
      <c r="EB151" s="470">
        <v>-117270</v>
      </c>
      <c r="EC151" s="470">
        <v>-136815</v>
      </c>
      <c r="ED151" s="470">
        <v>-156360</v>
      </c>
      <c r="EE151" s="470">
        <v>-175905</v>
      </c>
      <c r="EF151" s="470">
        <v>-195450</v>
      </c>
      <c r="EG151" s="470">
        <v>-214995</v>
      </c>
      <c r="EH151" s="473">
        <v>-234540</v>
      </c>
      <c r="EI151" s="405"/>
      <c r="EJ151" s="408"/>
      <c r="EK151" s="68"/>
      <c r="EL151" s="68"/>
      <c r="EM151" s="68"/>
      <c r="EN151" s="68"/>
      <c r="EO151" s="68"/>
      <c r="EP151" s="68"/>
      <c r="EQ151" s="68"/>
      <c r="ER151" s="68"/>
      <c r="ES151" s="68"/>
      <c r="ET151" s="68"/>
      <c r="EU151" s="68"/>
      <c r="EV151" s="68"/>
      <c r="EW151" s="68"/>
      <c r="EX151" s="68"/>
      <c r="JD151" s="592">
        <v>17765.388148911799</v>
      </c>
      <c r="JF151" s="592">
        <v>12815.929999999998</v>
      </c>
      <c r="JH151" s="592">
        <v>10830.190000000002</v>
      </c>
      <c r="JJ151" s="592">
        <v>14325</v>
      </c>
      <c r="JL151" s="592">
        <v>21134</v>
      </c>
      <c r="JN151" s="592">
        <f t="shared" si="50"/>
        <v>316.57293516609207</v>
      </c>
      <c r="JO151" s="593"/>
      <c r="JQ151" s="592">
        <f t="shared" si="51"/>
        <v>5266.031084077893</v>
      </c>
      <c r="JR151" s="593">
        <v>-0.60291197882197223</v>
      </c>
    </row>
    <row r="152" spans="1:278" s="7" customFormat="1" ht="15" customHeight="1">
      <c r="A152" s="1" t="s">
        <v>173</v>
      </c>
      <c r="B152" s="6"/>
      <c r="C152" s="57" t="s">
        <v>174</v>
      </c>
      <c r="D152" s="66" t="e">
        <v>#VALUE!</v>
      </c>
      <c r="E152" s="57">
        <v>0</v>
      </c>
      <c r="F152" s="66" t="e">
        <v>#DIV/0!</v>
      </c>
      <c r="G152" s="57" t="s">
        <v>174</v>
      </c>
      <c r="H152" s="58" t="e">
        <v>#VALUE!</v>
      </c>
      <c r="I152" s="60"/>
      <c r="J152" s="61" t="e">
        <v>#VALUE!</v>
      </c>
      <c r="K152" s="62" t="e">
        <v>#VALUE!</v>
      </c>
      <c r="L152" s="63"/>
      <c r="M152" s="53"/>
      <c r="N152" s="64" t="s">
        <v>174</v>
      </c>
      <c r="O152" s="65"/>
      <c r="P152" s="172" t="s">
        <v>173</v>
      </c>
      <c r="Q152" s="66" t="e">
        <v>#VALUE!</v>
      </c>
      <c r="R152" s="57" t="s">
        <v>173</v>
      </c>
      <c r="S152" s="66" t="e">
        <v>#VALUE!</v>
      </c>
      <c r="T152" s="57" t="s">
        <v>173</v>
      </c>
      <c r="U152" s="58" t="e">
        <v>#VALUE!</v>
      </c>
      <c r="V152" s="60"/>
      <c r="W152" s="156">
        <v>8320</v>
      </c>
      <c r="X152" s="157">
        <v>24704</v>
      </c>
      <c r="Y152" s="60"/>
      <c r="Z152" s="61" t="e">
        <v>#VALUE!</v>
      </c>
      <c r="AA152" s="62" t="e">
        <v>#VALUE!</v>
      </c>
      <c r="AO152" s="381" t="s">
        <v>173</v>
      </c>
      <c r="AQ152" s="53"/>
      <c r="AR152" s="404" t="s">
        <v>174</v>
      </c>
      <c r="AS152" s="694"/>
      <c r="AT152" s="694">
        <v>1115</v>
      </c>
      <c r="AU152" s="694">
        <v>1124.5</v>
      </c>
      <c r="AV152" s="694">
        <v>1200</v>
      </c>
      <c r="AW152" s="694">
        <v>2015</v>
      </c>
      <c r="AX152" s="694">
        <v>900</v>
      </c>
      <c r="AY152" s="694">
        <v>900</v>
      </c>
      <c r="AZ152" s="694">
        <v>1000</v>
      </c>
      <c r="BA152" s="694">
        <v>1320</v>
      </c>
      <c r="BB152" s="466"/>
      <c r="BC152" s="694"/>
      <c r="BD152" s="471"/>
      <c r="BE152" s="547"/>
      <c r="BF152" s="381" t="s">
        <v>173</v>
      </c>
      <c r="BG152" s="469">
        <v>0</v>
      </c>
      <c r="BH152" s="468">
        <v>1115</v>
      </c>
      <c r="BI152" s="468">
        <v>2239.5</v>
      </c>
      <c r="BJ152" s="468">
        <v>3439.5</v>
      </c>
      <c r="BK152" s="468">
        <v>5454.5</v>
      </c>
      <c r="BL152" s="468">
        <v>6354.5</v>
      </c>
      <c r="BM152" s="468">
        <v>7254.5</v>
      </c>
      <c r="BN152" s="468">
        <v>8254.5</v>
      </c>
      <c r="BO152" s="468">
        <v>9574.5</v>
      </c>
      <c r="BP152" s="468">
        <v>9574.5</v>
      </c>
      <c r="BQ152" s="468">
        <v>9574.5</v>
      </c>
      <c r="BR152" s="469">
        <v>9574.5</v>
      </c>
      <c r="BS152" s="547"/>
      <c r="BT152" s="547"/>
      <c r="BU152" s="381" t="s">
        <v>173</v>
      </c>
      <c r="BV152" s="547"/>
      <c r="BW152" s="53"/>
      <c r="BX152" s="404" t="s">
        <v>174</v>
      </c>
      <c r="BY152" s="694"/>
      <c r="BZ152" s="694">
        <v>1115</v>
      </c>
      <c r="CA152" s="694">
        <v>1124.5</v>
      </c>
      <c r="CB152" s="694">
        <v>1200</v>
      </c>
      <c r="CC152" s="694">
        <v>2015</v>
      </c>
      <c r="CD152" s="694">
        <v>900</v>
      </c>
      <c r="CE152" s="694">
        <v>900</v>
      </c>
      <c r="CF152" s="694">
        <v>1000</v>
      </c>
      <c r="CG152" s="694">
        <v>1320</v>
      </c>
      <c r="CH152" s="466"/>
      <c r="CI152" s="548"/>
      <c r="CJ152" s="548"/>
      <c r="CK152" s="547"/>
      <c r="CL152" s="381" t="s">
        <v>173</v>
      </c>
      <c r="CM152" s="469">
        <v>0</v>
      </c>
      <c r="CN152" s="468">
        <v>1115</v>
      </c>
      <c r="CO152" s="468">
        <v>2239.5</v>
      </c>
      <c r="CP152" s="468">
        <v>3439.5</v>
      </c>
      <c r="CQ152" s="468">
        <v>5454.5</v>
      </c>
      <c r="CR152" s="468">
        <v>6354.5</v>
      </c>
      <c r="CS152" s="468">
        <v>7254.5</v>
      </c>
      <c r="CT152" s="468">
        <v>8254.5</v>
      </c>
      <c r="CU152" s="468">
        <v>9574.5</v>
      </c>
      <c r="CV152" s="468">
        <v>9574.5</v>
      </c>
      <c r="CW152" s="468">
        <v>9574.5</v>
      </c>
      <c r="CX152" s="469">
        <v>9574.5</v>
      </c>
      <c r="CY152" s="68">
        <v>14361.75</v>
      </c>
      <c r="CZ152" s="68">
        <v>2467.6546391752577</v>
      </c>
      <c r="DA152" s="381" t="s">
        <v>173</v>
      </c>
      <c r="DB152" s="547"/>
      <c r="DC152" s="547"/>
      <c r="DD152" s="53"/>
      <c r="DF152" s="591" t="s">
        <v>174</v>
      </c>
      <c r="DH152" s="592">
        <v>18000</v>
      </c>
      <c r="DI152" s="610">
        <v>-19545</v>
      </c>
      <c r="DJ152" s="472">
        <v>-19545</v>
      </c>
      <c r="DK152" s="472">
        <v>-19545</v>
      </c>
      <c r="DL152" s="472">
        <v>-19545</v>
      </c>
      <c r="DM152" s="472">
        <v>-19545</v>
      </c>
      <c r="DN152" s="472">
        <v>-19545</v>
      </c>
      <c r="DO152" s="472">
        <v>-19545</v>
      </c>
      <c r="DP152" s="472">
        <v>-19545</v>
      </c>
      <c r="DQ152" s="472">
        <v>-19545</v>
      </c>
      <c r="DR152" s="472">
        <v>-19545</v>
      </c>
      <c r="DS152" s="472">
        <v>-19545</v>
      </c>
      <c r="DT152" s="472">
        <v>-19545</v>
      </c>
      <c r="DU152" s="68"/>
      <c r="DV152" s="381" t="s">
        <v>173</v>
      </c>
      <c r="DW152" s="470">
        <v>-19545</v>
      </c>
      <c r="DX152" s="470">
        <v>-39090</v>
      </c>
      <c r="DY152" s="470">
        <v>-58635</v>
      </c>
      <c r="DZ152" s="470">
        <v>-78180</v>
      </c>
      <c r="EA152" s="470">
        <v>-97725</v>
      </c>
      <c r="EB152" s="470">
        <v>-117270</v>
      </c>
      <c r="EC152" s="470">
        <v>-136815</v>
      </c>
      <c r="ED152" s="470">
        <v>-156360</v>
      </c>
      <c r="EE152" s="470">
        <v>-175905</v>
      </c>
      <c r="EF152" s="470">
        <v>-195450</v>
      </c>
      <c r="EG152" s="470">
        <v>-214995</v>
      </c>
      <c r="EH152" s="473">
        <v>-234540</v>
      </c>
      <c r="EI152" s="405"/>
      <c r="EJ152" s="408"/>
      <c r="EK152" s="68"/>
      <c r="EL152" s="68"/>
      <c r="EM152" s="68"/>
      <c r="EN152" s="68"/>
      <c r="EO152" s="68"/>
      <c r="EP152" s="68"/>
      <c r="EQ152" s="68"/>
      <c r="ER152" s="68"/>
      <c r="ES152" s="68"/>
      <c r="ET152" s="68"/>
      <c r="EU152" s="68"/>
      <c r="EV152" s="68"/>
      <c r="EW152" s="68"/>
      <c r="EX152" s="68"/>
      <c r="JD152" s="592">
        <v>19527.080000000002</v>
      </c>
      <c r="JF152" s="592">
        <v>12964.5</v>
      </c>
      <c r="JH152" s="592">
        <v>13728.289999999999</v>
      </c>
      <c r="JJ152" s="592">
        <v>8320</v>
      </c>
      <c r="JL152" s="592">
        <v>24704</v>
      </c>
      <c r="JN152" s="592">
        <f t="shared" si="50"/>
        <v>-1527.0800000000017</v>
      </c>
      <c r="JO152" s="593"/>
      <c r="JQ152" s="592">
        <f t="shared" si="51"/>
        <v>5035.5</v>
      </c>
      <c r="JR152" s="593">
        <v>-0.60291197882197223</v>
      </c>
    </row>
    <row r="153" spans="1:278" s="7" customFormat="1" ht="15" customHeight="1">
      <c r="A153" s="1" t="s">
        <v>175</v>
      </c>
      <c r="B153" s="6"/>
      <c r="C153" s="57" t="s">
        <v>176</v>
      </c>
      <c r="D153" s="66" t="e">
        <v>#VALUE!</v>
      </c>
      <c r="E153" s="57">
        <v>0</v>
      </c>
      <c r="F153" s="66" t="e">
        <v>#DIV/0!</v>
      </c>
      <c r="G153" s="57" t="s">
        <v>176</v>
      </c>
      <c r="H153" s="58" t="e">
        <v>#VALUE!</v>
      </c>
      <c r="I153" s="60"/>
      <c r="J153" s="61" t="e">
        <v>#VALUE!</v>
      </c>
      <c r="K153" s="62" t="e">
        <v>#VALUE!</v>
      </c>
      <c r="L153" s="63"/>
      <c r="M153" s="53"/>
      <c r="N153" s="64" t="s">
        <v>176</v>
      </c>
      <c r="O153" s="65"/>
      <c r="P153" s="172" t="s">
        <v>175</v>
      </c>
      <c r="Q153" s="66" t="e">
        <v>#VALUE!</v>
      </c>
      <c r="R153" s="57" t="s">
        <v>175</v>
      </c>
      <c r="S153" s="66" t="e">
        <v>#VALUE!</v>
      </c>
      <c r="T153" s="57" t="s">
        <v>175</v>
      </c>
      <c r="U153" s="58" t="e">
        <v>#VALUE!</v>
      </c>
      <c r="V153" s="60"/>
      <c r="W153" s="156">
        <v>9215</v>
      </c>
      <c r="X153" s="157">
        <v>10901</v>
      </c>
      <c r="Y153" s="60"/>
      <c r="Z153" s="61" t="e">
        <v>#VALUE!</v>
      </c>
      <c r="AA153" s="62" t="e">
        <v>#VALUE!</v>
      </c>
      <c r="AO153" s="381" t="s">
        <v>175</v>
      </c>
      <c r="AQ153" s="53"/>
      <c r="AR153" s="404" t="s">
        <v>176</v>
      </c>
      <c r="AS153" s="694"/>
      <c r="AT153" s="694">
        <v>984.99</v>
      </c>
      <c r="AU153" s="694">
        <v>1200</v>
      </c>
      <c r="AV153" s="694">
        <v>1443</v>
      </c>
      <c r="AW153" s="694">
        <v>1285.08</v>
      </c>
      <c r="AX153" s="694">
        <v>817.34</v>
      </c>
      <c r="AY153" s="694">
        <v>1210.1400000000001</v>
      </c>
      <c r="AZ153" s="694">
        <v>1200</v>
      </c>
      <c r="BA153" s="694">
        <v>1400</v>
      </c>
      <c r="BB153" s="466"/>
      <c r="BC153" s="694"/>
      <c r="BD153" s="471"/>
      <c r="BE153" s="547"/>
      <c r="BF153" s="381" t="s">
        <v>175</v>
      </c>
      <c r="BG153" s="469">
        <v>0</v>
      </c>
      <c r="BH153" s="468">
        <v>984.99</v>
      </c>
      <c r="BI153" s="468">
        <v>2184.9899999999998</v>
      </c>
      <c r="BJ153" s="468">
        <v>3627.99</v>
      </c>
      <c r="BK153" s="468">
        <v>4913.07</v>
      </c>
      <c r="BL153" s="468">
        <v>5730.41</v>
      </c>
      <c r="BM153" s="468">
        <v>6940.55</v>
      </c>
      <c r="BN153" s="468">
        <v>8140.55</v>
      </c>
      <c r="BO153" s="468">
        <v>9540.5499999999993</v>
      </c>
      <c r="BP153" s="468">
        <v>9540.5499999999993</v>
      </c>
      <c r="BQ153" s="468">
        <v>9540.5499999999993</v>
      </c>
      <c r="BR153" s="469">
        <v>9540.5499999999993</v>
      </c>
      <c r="BS153" s="547"/>
      <c r="BT153" s="547"/>
      <c r="BU153" s="381" t="s">
        <v>175</v>
      </c>
      <c r="BV153" s="547"/>
      <c r="BW153" s="53"/>
      <c r="BX153" s="404" t="s">
        <v>176</v>
      </c>
      <c r="BY153" s="694"/>
      <c r="BZ153" s="694">
        <v>984.99</v>
      </c>
      <c r="CA153" s="694">
        <v>1200</v>
      </c>
      <c r="CB153" s="694">
        <v>1443</v>
      </c>
      <c r="CC153" s="694">
        <v>1285.08</v>
      </c>
      <c r="CD153" s="694">
        <v>817.34</v>
      </c>
      <c r="CE153" s="694">
        <v>1210.1400000000001</v>
      </c>
      <c r="CF153" s="694">
        <v>1200</v>
      </c>
      <c r="CG153" s="694">
        <v>1400</v>
      </c>
      <c r="CH153" s="466"/>
      <c r="CI153" s="548"/>
      <c r="CJ153" s="548"/>
      <c r="CK153" s="547"/>
      <c r="CL153" s="381" t="s">
        <v>175</v>
      </c>
      <c r="CM153" s="469">
        <v>0</v>
      </c>
      <c r="CN153" s="468">
        <v>984.99</v>
      </c>
      <c r="CO153" s="468">
        <v>2184.9899999999998</v>
      </c>
      <c r="CP153" s="468">
        <v>3627.99</v>
      </c>
      <c r="CQ153" s="468">
        <v>4913.07</v>
      </c>
      <c r="CR153" s="468">
        <v>5730.41</v>
      </c>
      <c r="CS153" s="468">
        <v>6940.55</v>
      </c>
      <c r="CT153" s="468">
        <v>8140.55</v>
      </c>
      <c r="CU153" s="468">
        <v>9540.5499999999993</v>
      </c>
      <c r="CV153" s="468">
        <v>9540.5499999999993</v>
      </c>
      <c r="CW153" s="468">
        <v>9540.5499999999993</v>
      </c>
      <c r="CX153" s="469">
        <v>9540.5499999999993</v>
      </c>
      <c r="CY153" s="68">
        <v>14310.824999999999</v>
      </c>
      <c r="CZ153" s="68">
        <v>2458.9046391752572</v>
      </c>
      <c r="DA153" s="381" t="s">
        <v>175</v>
      </c>
      <c r="DB153" s="547"/>
      <c r="DC153" s="547"/>
      <c r="DD153" s="53"/>
      <c r="DF153" s="591" t="s">
        <v>176</v>
      </c>
      <c r="DH153" s="592">
        <v>14400</v>
      </c>
      <c r="DI153" s="610">
        <v>-19545</v>
      </c>
      <c r="DJ153" s="472">
        <v>-19545</v>
      </c>
      <c r="DK153" s="472">
        <v>-19545</v>
      </c>
      <c r="DL153" s="472">
        <v>-19545</v>
      </c>
      <c r="DM153" s="472">
        <v>-19545</v>
      </c>
      <c r="DN153" s="472">
        <v>-19545</v>
      </c>
      <c r="DO153" s="472">
        <v>-19545</v>
      </c>
      <c r="DP153" s="472">
        <v>-19545</v>
      </c>
      <c r="DQ153" s="472">
        <v>-19545</v>
      </c>
      <c r="DR153" s="472">
        <v>-19545</v>
      </c>
      <c r="DS153" s="472">
        <v>-19545</v>
      </c>
      <c r="DT153" s="472">
        <v>-19545</v>
      </c>
      <c r="DU153" s="68"/>
      <c r="DV153" s="381" t="s">
        <v>175</v>
      </c>
      <c r="DW153" s="470">
        <v>-19545</v>
      </c>
      <c r="DX153" s="470">
        <v>-39090</v>
      </c>
      <c r="DY153" s="470">
        <v>-58635</v>
      </c>
      <c r="DZ153" s="470">
        <v>-78180</v>
      </c>
      <c r="EA153" s="470">
        <v>-97725</v>
      </c>
      <c r="EB153" s="470">
        <v>-117270</v>
      </c>
      <c r="EC153" s="470">
        <v>-136815</v>
      </c>
      <c r="ED153" s="470">
        <v>-156360</v>
      </c>
      <c r="EE153" s="470">
        <v>-175905</v>
      </c>
      <c r="EF153" s="470">
        <v>-195450</v>
      </c>
      <c r="EG153" s="470">
        <v>-214995</v>
      </c>
      <c r="EH153" s="473">
        <v>-234540</v>
      </c>
      <c r="EI153" s="405"/>
      <c r="EJ153" s="408"/>
      <c r="EK153" s="68"/>
      <c r="EL153" s="68"/>
      <c r="EM153" s="68"/>
      <c r="EN153" s="68"/>
      <c r="EO153" s="68"/>
      <c r="EP153" s="68"/>
      <c r="EQ153" s="68"/>
      <c r="ER153" s="68"/>
      <c r="ES153" s="68"/>
      <c r="ET153" s="68"/>
      <c r="EU153" s="68"/>
      <c r="EV153" s="68"/>
      <c r="EW153" s="68"/>
      <c r="EX153" s="68"/>
      <c r="JD153" s="592">
        <v>13658.84</v>
      </c>
      <c r="JF153" s="592">
        <v>13089.55</v>
      </c>
      <c r="JH153" s="592">
        <v>15789.689999999999</v>
      </c>
      <c r="JJ153" s="592">
        <v>9215</v>
      </c>
      <c r="JL153" s="592">
        <v>10901</v>
      </c>
      <c r="JN153" s="592">
        <f t="shared" si="50"/>
        <v>741.15999999999985</v>
      </c>
      <c r="JO153" s="593"/>
      <c r="JQ153" s="592">
        <f t="shared" si="51"/>
        <v>1310.4500000000007</v>
      </c>
      <c r="JR153" s="593">
        <v>-0.60291197882197223</v>
      </c>
    </row>
    <row r="154" spans="1:278" s="7" customFormat="1" ht="15" customHeight="1">
      <c r="A154" s="1" t="s">
        <v>177</v>
      </c>
      <c r="B154" s="6"/>
      <c r="C154" s="57" t="s">
        <v>178</v>
      </c>
      <c r="D154" s="66" t="e">
        <v>#VALUE!</v>
      </c>
      <c r="E154" s="57">
        <v>0</v>
      </c>
      <c r="F154" s="66" t="e">
        <v>#DIV/0!</v>
      </c>
      <c r="G154" s="57" t="s">
        <v>178</v>
      </c>
      <c r="H154" s="58" t="e">
        <v>#VALUE!</v>
      </c>
      <c r="I154" s="60"/>
      <c r="J154" s="61" t="e">
        <v>#VALUE!</v>
      </c>
      <c r="K154" s="62" t="e">
        <v>#VALUE!</v>
      </c>
      <c r="L154" s="63"/>
      <c r="M154" s="53"/>
      <c r="N154" s="64" t="s">
        <v>178</v>
      </c>
      <c r="O154" s="65"/>
      <c r="P154" s="118" t="s">
        <v>177</v>
      </c>
      <c r="Q154" s="66" t="e">
        <v>#VALUE!</v>
      </c>
      <c r="R154" s="57" t="s">
        <v>177</v>
      </c>
      <c r="S154" s="66" t="e">
        <v>#VALUE!</v>
      </c>
      <c r="T154" s="57" t="s">
        <v>177</v>
      </c>
      <c r="U154" s="58" t="e">
        <v>#VALUE!</v>
      </c>
      <c r="V154" s="60"/>
      <c r="W154" s="156">
        <v>41696.820000000007</v>
      </c>
      <c r="X154" s="157">
        <v>23003</v>
      </c>
      <c r="Y154" s="60"/>
      <c r="Z154" s="61" t="e">
        <v>#VALUE!</v>
      </c>
      <c r="AA154" s="62" t="e">
        <v>#VALUE!</v>
      </c>
      <c r="AC154" s="129"/>
      <c r="AD154" s="129"/>
      <c r="AE154" s="129"/>
      <c r="AF154" s="129"/>
      <c r="AG154" s="129"/>
      <c r="AH154" s="129"/>
      <c r="AI154" s="129"/>
      <c r="AO154" s="381" t="s">
        <v>177</v>
      </c>
      <c r="AQ154" s="53"/>
      <c r="AR154" s="404" t="s">
        <v>178</v>
      </c>
      <c r="AS154" s="694">
        <v>1704</v>
      </c>
      <c r="AT154" s="694">
        <v>1327.9999999999995</v>
      </c>
      <c r="AU154" s="694">
        <v>1228.82</v>
      </c>
      <c r="AV154" s="694">
        <v>1789.82</v>
      </c>
      <c r="AW154" s="694">
        <v>3106.46</v>
      </c>
      <c r="AX154" s="694">
        <v>1588</v>
      </c>
      <c r="AY154" s="694">
        <v>2242</v>
      </c>
      <c r="AZ154" s="694">
        <v>1435.91</v>
      </c>
      <c r="BA154" s="694">
        <v>4000</v>
      </c>
      <c r="BB154" s="466"/>
      <c r="BC154" s="694"/>
      <c r="BD154" s="471"/>
      <c r="BE154" s="547"/>
      <c r="BF154" s="381" t="s">
        <v>177</v>
      </c>
      <c r="BG154" s="469">
        <v>1704</v>
      </c>
      <c r="BH154" s="468">
        <v>3031.9999999999995</v>
      </c>
      <c r="BI154" s="468">
        <v>4260.82</v>
      </c>
      <c r="BJ154" s="468">
        <v>6050.6399999999994</v>
      </c>
      <c r="BK154" s="468">
        <v>9157.0999999999985</v>
      </c>
      <c r="BL154" s="468">
        <v>10745.099999999999</v>
      </c>
      <c r="BM154" s="468">
        <v>12987.099999999999</v>
      </c>
      <c r="BN154" s="468">
        <v>14423.009999999998</v>
      </c>
      <c r="BO154" s="468">
        <v>18423.009999999998</v>
      </c>
      <c r="BP154" s="468">
        <v>18423.009999999998</v>
      </c>
      <c r="BQ154" s="468">
        <v>18423.009999999998</v>
      </c>
      <c r="BR154" s="469">
        <v>18423.009999999998</v>
      </c>
      <c r="BS154" s="547"/>
      <c r="BT154" s="547"/>
      <c r="BU154" s="381" t="s">
        <v>177</v>
      </c>
      <c r="BV154" s="547"/>
      <c r="BW154" s="53"/>
      <c r="BX154" s="404" t="s">
        <v>178</v>
      </c>
      <c r="BY154" s="694">
        <v>1704</v>
      </c>
      <c r="BZ154" s="694">
        <v>1327.9999999999995</v>
      </c>
      <c r="CA154" s="694">
        <v>1228.82</v>
      </c>
      <c r="CB154" s="694">
        <v>1789.82</v>
      </c>
      <c r="CC154" s="694">
        <v>3106.46</v>
      </c>
      <c r="CD154" s="694">
        <v>1588</v>
      </c>
      <c r="CE154" s="694">
        <v>2242</v>
      </c>
      <c r="CF154" s="694">
        <v>1435.91</v>
      </c>
      <c r="CG154" s="694">
        <v>4000</v>
      </c>
      <c r="CH154" s="466"/>
      <c r="CI154" s="548"/>
      <c r="CJ154" s="548"/>
      <c r="CK154" s="547"/>
      <c r="CL154" s="381" t="s">
        <v>177</v>
      </c>
      <c r="CM154" s="469">
        <v>1704</v>
      </c>
      <c r="CN154" s="468">
        <v>3031.9999999999995</v>
      </c>
      <c r="CO154" s="468">
        <v>4260.82</v>
      </c>
      <c r="CP154" s="468">
        <v>6050.6399999999994</v>
      </c>
      <c r="CQ154" s="468">
        <v>9157.0999999999985</v>
      </c>
      <c r="CR154" s="468">
        <v>10745.099999999999</v>
      </c>
      <c r="CS154" s="468">
        <v>12987.099999999999</v>
      </c>
      <c r="CT154" s="468">
        <v>14423.009999999998</v>
      </c>
      <c r="CU154" s="468">
        <v>18423.009999999998</v>
      </c>
      <c r="CV154" s="468">
        <v>18423.009999999998</v>
      </c>
      <c r="CW154" s="468">
        <v>18423.009999999998</v>
      </c>
      <c r="CX154" s="469">
        <v>18423.009999999998</v>
      </c>
      <c r="CY154" s="68">
        <v>24564.013333333332</v>
      </c>
      <c r="CZ154" s="547"/>
      <c r="DA154" s="381" t="s">
        <v>177</v>
      </c>
      <c r="DB154" s="547"/>
      <c r="DC154" s="547"/>
      <c r="DD154" s="53"/>
      <c r="DF154" s="591" t="s">
        <v>178</v>
      </c>
      <c r="DH154" s="592">
        <v>24000</v>
      </c>
      <c r="DI154" s="610">
        <v>-19545</v>
      </c>
      <c r="DJ154" s="472">
        <v>-19545</v>
      </c>
      <c r="DK154" s="472">
        <v>-19545</v>
      </c>
      <c r="DL154" s="472">
        <v>-19545</v>
      </c>
      <c r="DM154" s="472">
        <v>-19545</v>
      </c>
      <c r="DN154" s="472">
        <v>-19545</v>
      </c>
      <c r="DO154" s="472">
        <v>-19545</v>
      </c>
      <c r="DP154" s="472">
        <v>-19545</v>
      </c>
      <c r="DQ154" s="472">
        <v>-19545</v>
      </c>
      <c r="DR154" s="472">
        <v>-19545</v>
      </c>
      <c r="DS154" s="472">
        <v>-19545</v>
      </c>
      <c r="DT154" s="472">
        <v>-19545</v>
      </c>
      <c r="DU154" s="68"/>
      <c r="DV154" s="381" t="s">
        <v>177</v>
      </c>
      <c r="DW154" s="470">
        <v>-19545</v>
      </c>
      <c r="DX154" s="470">
        <v>-39090</v>
      </c>
      <c r="DY154" s="470">
        <v>-58635</v>
      </c>
      <c r="DZ154" s="470">
        <v>-78180</v>
      </c>
      <c r="EA154" s="470">
        <v>-97725</v>
      </c>
      <c r="EB154" s="470">
        <v>-117270</v>
      </c>
      <c r="EC154" s="470">
        <v>-136815</v>
      </c>
      <c r="ED154" s="470">
        <v>-156360</v>
      </c>
      <c r="EE154" s="470">
        <v>-175905</v>
      </c>
      <c r="EF154" s="470">
        <v>-195450</v>
      </c>
      <c r="EG154" s="470">
        <v>-214995</v>
      </c>
      <c r="EH154" s="473">
        <v>-234540</v>
      </c>
      <c r="EI154" s="405"/>
      <c r="EJ154" s="408"/>
      <c r="EK154" s="68"/>
      <c r="EL154" s="68"/>
      <c r="EM154" s="68"/>
      <c r="EN154" s="68"/>
      <c r="EO154" s="68"/>
      <c r="EP154" s="68"/>
      <c r="EQ154" s="68"/>
      <c r="ER154" s="68"/>
      <c r="ES154" s="68"/>
      <c r="ET154" s="68"/>
      <c r="EU154" s="68"/>
      <c r="EV154" s="68"/>
      <c r="EW154" s="68"/>
      <c r="EX154" s="68"/>
      <c r="JD154" s="592">
        <v>24000</v>
      </c>
      <c r="JF154" s="592">
        <v>24423.01</v>
      </c>
      <c r="JH154" s="592">
        <v>21914.73</v>
      </c>
      <c r="JJ154" s="592">
        <v>41696.820000000007</v>
      </c>
      <c r="JL154" s="592">
        <v>23003</v>
      </c>
      <c r="JN154" s="592">
        <f t="shared" si="50"/>
        <v>0</v>
      </c>
      <c r="JO154" s="593"/>
      <c r="JQ154" s="592">
        <f t="shared" si="51"/>
        <v>-423.0099999999984</v>
      </c>
      <c r="JR154" s="593">
        <v>-0.60291197882197223</v>
      </c>
    </row>
    <row r="155" spans="1:278" s="7" customFormat="1" ht="5.0999999999999996" customHeight="1">
      <c r="A155" s="1"/>
      <c r="B155" s="6"/>
      <c r="C155" s="187"/>
      <c r="D155" s="188"/>
      <c r="E155" s="187"/>
      <c r="F155" s="188"/>
      <c r="G155" s="187"/>
      <c r="H155" s="189"/>
      <c r="I155" s="60"/>
      <c r="J155" s="259"/>
      <c r="K155" s="189"/>
      <c r="L155" s="60"/>
      <c r="M155" s="108"/>
      <c r="N155" s="193"/>
      <c r="O155" s="65"/>
      <c r="P155" s="187"/>
      <c r="Q155" s="188"/>
      <c r="R155" s="187"/>
      <c r="S155" s="188"/>
      <c r="T155" s="187"/>
      <c r="U155" s="189"/>
      <c r="V155" s="60"/>
      <c r="W155" s="194"/>
      <c r="X155" s="195"/>
      <c r="Y155" s="60"/>
      <c r="Z155" s="259"/>
      <c r="AA155" s="189"/>
      <c r="AC155" s="129"/>
      <c r="AD155" s="129"/>
      <c r="AE155" s="129"/>
      <c r="AF155" s="129"/>
      <c r="AG155" s="129"/>
      <c r="AH155" s="129"/>
      <c r="AI155" s="129"/>
      <c r="AO155" s="381"/>
      <c r="AQ155" s="108"/>
      <c r="AR155" s="482"/>
      <c r="AS155" s="569"/>
      <c r="AT155" s="708"/>
      <c r="AU155" s="708"/>
      <c r="AV155" s="708"/>
      <c r="AW155" s="708"/>
      <c r="AX155" s="709"/>
      <c r="AY155" s="569"/>
      <c r="AZ155" s="569"/>
      <c r="BA155" s="569"/>
      <c r="BB155" s="488"/>
      <c r="BC155" s="709"/>
      <c r="BD155" s="569"/>
      <c r="BE155" s="547"/>
      <c r="BF155" s="381"/>
      <c r="BG155" s="469"/>
      <c r="BH155" s="468"/>
      <c r="BI155" s="468"/>
      <c r="BJ155" s="468"/>
      <c r="BK155" s="468"/>
      <c r="BL155" s="468"/>
      <c r="BM155" s="468"/>
      <c r="BN155" s="468"/>
      <c r="BO155" s="468"/>
      <c r="BP155" s="468"/>
      <c r="BQ155" s="468"/>
      <c r="BR155" s="469"/>
      <c r="BS155" s="547"/>
      <c r="BT155" s="547"/>
      <c r="BU155" s="381"/>
      <c r="BV155" s="547"/>
      <c r="BW155" s="108"/>
      <c r="BX155" s="482"/>
      <c r="BY155" s="569"/>
      <c r="BZ155" s="569"/>
      <c r="CA155" s="569"/>
      <c r="CB155" s="569"/>
      <c r="CC155" s="569"/>
      <c r="CD155" s="569"/>
      <c r="CE155" s="569"/>
      <c r="CF155" s="569"/>
      <c r="CG155" s="569"/>
      <c r="CH155" s="569"/>
      <c r="CI155" s="569"/>
      <c r="CJ155" s="569"/>
      <c r="CK155" s="547"/>
      <c r="CL155" s="381"/>
      <c r="CM155" s="469"/>
      <c r="CN155" s="468"/>
      <c r="CO155" s="468"/>
      <c r="CP155" s="468"/>
      <c r="CQ155" s="468"/>
      <c r="CR155" s="468"/>
      <c r="CS155" s="468"/>
      <c r="CT155" s="468"/>
      <c r="CU155" s="468"/>
      <c r="CV155" s="468"/>
      <c r="CW155" s="468"/>
      <c r="CX155" s="469"/>
      <c r="CY155" s="68" t="e">
        <v>#DIV/0!</v>
      </c>
      <c r="CZ155" s="547"/>
      <c r="DA155" s="381"/>
      <c r="DB155" s="547"/>
      <c r="DC155" s="547"/>
      <c r="DD155" s="108"/>
      <c r="DE155" s="19"/>
      <c r="DF155" s="648"/>
      <c r="DH155" s="485"/>
      <c r="DI155" s="649"/>
      <c r="DJ155" s="569"/>
      <c r="DK155" s="569"/>
      <c r="DL155" s="569"/>
      <c r="DM155" s="569"/>
      <c r="DN155" s="569"/>
      <c r="DO155" s="569"/>
      <c r="DP155" s="569"/>
      <c r="DQ155" s="569"/>
      <c r="DR155" s="569"/>
      <c r="DS155" s="569"/>
      <c r="DT155" s="569"/>
      <c r="DU155" s="547"/>
      <c r="DV155" s="381"/>
      <c r="DW155" s="469"/>
      <c r="DX155" s="468"/>
      <c r="DY155" s="468"/>
      <c r="DZ155" s="468"/>
      <c r="EA155" s="468"/>
      <c r="EB155" s="468"/>
      <c r="EC155" s="468"/>
      <c r="ED155" s="468"/>
      <c r="EE155" s="468"/>
      <c r="EF155" s="468"/>
      <c r="EG155" s="468"/>
      <c r="EH155" s="510"/>
      <c r="EI155" s="547"/>
      <c r="EJ155" s="547"/>
      <c r="EK155" s="547"/>
      <c r="EL155" s="547"/>
      <c r="EM155" s="547"/>
      <c r="EN155" s="547"/>
      <c r="EO155" s="547"/>
      <c r="EP155" s="547"/>
      <c r="EQ155" s="547"/>
      <c r="ER155" s="547"/>
      <c r="ES155" s="547"/>
      <c r="JD155" s="485"/>
      <c r="JF155" s="485"/>
      <c r="JH155" s="485"/>
      <c r="JJ155" s="485"/>
      <c r="JL155" s="485"/>
      <c r="JN155" s="485"/>
      <c r="JO155" s="485"/>
      <c r="JQ155" s="485"/>
      <c r="JR155" s="485"/>
    </row>
    <row r="156" spans="1:278" s="7" customFormat="1" ht="5.0999999999999996" customHeight="1">
      <c r="A156" s="1"/>
      <c r="B156" s="6"/>
      <c r="C156" s="57"/>
      <c r="D156" s="66"/>
      <c r="E156" s="57"/>
      <c r="F156" s="66"/>
      <c r="G156" s="57"/>
      <c r="H156" s="58"/>
      <c r="I156" s="60"/>
      <c r="J156" s="260"/>
      <c r="K156" s="58"/>
      <c r="L156" s="60"/>
      <c r="M156" s="53"/>
      <c r="N156" s="64"/>
      <c r="O156" s="65"/>
      <c r="P156" s="57"/>
      <c r="Q156" s="66"/>
      <c r="R156" s="57"/>
      <c r="S156" s="66"/>
      <c r="T156" s="57"/>
      <c r="U156" s="58"/>
      <c r="V156" s="60"/>
      <c r="W156" s="198"/>
      <c r="X156" s="199"/>
      <c r="Y156" s="60"/>
      <c r="Z156" s="260"/>
      <c r="AA156" s="58"/>
      <c r="AO156" s="381"/>
      <c r="AQ156" s="53"/>
      <c r="AR156" s="404"/>
      <c r="AS156" s="471"/>
      <c r="AT156" s="694"/>
      <c r="AU156" s="694"/>
      <c r="AV156" s="694"/>
      <c r="AW156" s="694"/>
      <c r="AX156" s="697"/>
      <c r="AY156" s="471"/>
      <c r="AZ156" s="471"/>
      <c r="BA156" s="471"/>
      <c r="BB156" s="502"/>
      <c r="BC156" s="697"/>
      <c r="BD156" s="471"/>
      <c r="BE156" s="547"/>
      <c r="BF156" s="381"/>
      <c r="BG156" s="570"/>
      <c r="BH156" s="571"/>
      <c r="BI156" s="571"/>
      <c r="BJ156" s="571"/>
      <c r="BK156" s="571"/>
      <c r="BL156" s="571"/>
      <c r="BM156" s="571"/>
      <c r="BN156" s="571"/>
      <c r="BO156" s="571"/>
      <c r="BP156" s="571"/>
      <c r="BQ156" s="571"/>
      <c r="BR156" s="570"/>
      <c r="BS156" s="547"/>
      <c r="BT156" s="547"/>
      <c r="BU156" s="381"/>
      <c r="BV156" s="547"/>
      <c r="BW156" s="53"/>
      <c r="BX156" s="404"/>
      <c r="BY156" s="471"/>
      <c r="BZ156" s="471"/>
      <c r="CA156" s="471"/>
      <c r="CB156" s="471"/>
      <c r="CC156" s="471"/>
      <c r="CD156" s="471"/>
      <c r="CE156" s="471"/>
      <c r="CF156" s="471"/>
      <c r="CG156" s="471"/>
      <c r="CH156" s="471"/>
      <c r="CI156" s="471"/>
      <c r="CJ156" s="471"/>
      <c r="CK156" s="547"/>
      <c r="CL156" s="381"/>
      <c r="CM156" s="570"/>
      <c r="CN156" s="571"/>
      <c r="CO156" s="571"/>
      <c r="CP156" s="571"/>
      <c r="CQ156" s="571"/>
      <c r="CR156" s="571"/>
      <c r="CS156" s="571"/>
      <c r="CT156" s="571"/>
      <c r="CU156" s="571"/>
      <c r="CV156" s="571"/>
      <c r="CW156" s="571"/>
      <c r="CX156" s="570"/>
      <c r="CY156" s="547"/>
      <c r="CZ156" s="547"/>
      <c r="DA156" s="381"/>
      <c r="DB156" s="547"/>
      <c r="DC156" s="547"/>
      <c r="DD156" s="53"/>
      <c r="DF156" s="591"/>
      <c r="DH156" s="477"/>
      <c r="DI156" s="550"/>
      <c r="DJ156" s="471"/>
      <c r="DK156" s="471"/>
      <c r="DL156" s="471"/>
      <c r="DM156" s="471"/>
      <c r="DN156" s="471"/>
      <c r="DO156" s="471"/>
      <c r="DP156" s="471"/>
      <c r="DQ156" s="471"/>
      <c r="DR156" s="471"/>
      <c r="DS156" s="471"/>
      <c r="DT156" s="471"/>
      <c r="DU156" s="547"/>
      <c r="DV156" s="381"/>
      <c r="DW156" s="570"/>
      <c r="DX156" s="571"/>
      <c r="DY156" s="571"/>
      <c r="DZ156" s="571"/>
      <c r="EA156" s="571"/>
      <c r="EB156" s="571"/>
      <c r="EC156" s="571"/>
      <c r="ED156" s="571"/>
      <c r="EE156" s="571"/>
      <c r="EF156" s="571"/>
      <c r="EG156" s="571"/>
      <c r="EH156" s="572"/>
      <c r="EI156" s="547"/>
      <c r="EJ156" s="547"/>
      <c r="EK156" s="547"/>
      <c r="EL156" s="547"/>
      <c r="EM156" s="547"/>
      <c r="EN156" s="547"/>
      <c r="EO156" s="547"/>
      <c r="EP156" s="547"/>
      <c r="EQ156" s="547"/>
      <c r="ER156" s="547"/>
      <c r="ES156" s="547"/>
      <c r="JD156" s="477"/>
      <c r="JF156" s="477"/>
      <c r="JH156" s="477"/>
      <c r="JJ156" s="477"/>
      <c r="JL156" s="477"/>
      <c r="JN156" s="477"/>
      <c r="JO156" s="477"/>
      <c r="JQ156" s="477"/>
      <c r="JR156" s="477"/>
    </row>
    <row r="157" spans="1:278" s="101" customFormat="1" ht="15" customHeight="1">
      <c r="A157" s="87" t="s">
        <v>179</v>
      </c>
      <c r="B157" s="88"/>
      <c r="C157" s="89" t="s">
        <v>180</v>
      </c>
      <c r="D157" s="90" t="e">
        <v>#VALUE!</v>
      </c>
      <c r="E157" s="249">
        <v>0</v>
      </c>
      <c r="F157" s="99" t="e">
        <v>#DIV/0!</v>
      </c>
      <c r="G157" s="89" t="s">
        <v>180</v>
      </c>
      <c r="H157" s="90" t="e">
        <v>#VALUE!</v>
      </c>
      <c r="I157" s="92"/>
      <c r="J157" s="93" t="e">
        <v>#VALUE!</v>
      </c>
      <c r="K157" s="94" t="e">
        <v>#VALUE!</v>
      </c>
      <c r="L157" s="95"/>
      <c r="M157" s="96"/>
      <c r="N157" s="97" t="s">
        <v>180</v>
      </c>
      <c r="O157" s="98"/>
      <c r="P157" s="89" t="s">
        <v>179</v>
      </c>
      <c r="Q157" s="90" t="e">
        <v>#VALUE!</v>
      </c>
      <c r="R157" s="249" t="s">
        <v>179</v>
      </c>
      <c r="S157" s="99" t="e">
        <v>#VALUE!</v>
      </c>
      <c r="T157" s="89" t="s">
        <v>179</v>
      </c>
      <c r="U157" s="90" t="e">
        <v>#VALUE!</v>
      </c>
      <c r="V157" s="92"/>
      <c r="W157" s="160">
        <v>87588.800000000003</v>
      </c>
      <c r="X157" s="161">
        <v>104962</v>
      </c>
      <c r="Y157" s="92"/>
      <c r="Z157" s="93" t="e">
        <v>#VALUE!</v>
      </c>
      <c r="AA157" s="94" t="e">
        <v>#VALUE!</v>
      </c>
      <c r="AO157" s="427" t="s">
        <v>179</v>
      </c>
      <c r="AQ157" s="96"/>
      <c r="AR157" s="428" t="s">
        <v>180</v>
      </c>
      <c r="AS157" s="557">
        <v>3946.22</v>
      </c>
      <c r="AT157" s="700">
        <v>6051.07</v>
      </c>
      <c r="AU157" s="700">
        <v>6860.12</v>
      </c>
      <c r="AV157" s="700">
        <v>10339.290000000001</v>
      </c>
      <c r="AW157" s="700">
        <v>9368.2900000000009</v>
      </c>
      <c r="AX157" s="700">
        <v>5675.02</v>
      </c>
      <c r="AY157" s="557">
        <v>6938.89</v>
      </c>
      <c r="AZ157" s="557">
        <v>6560.61</v>
      </c>
      <c r="BA157" s="557">
        <v>9638.1</v>
      </c>
      <c r="BB157" s="513">
        <v>0</v>
      </c>
      <c r="BC157" s="700">
        <v>0</v>
      </c>
      <c r="BD157" s="557">
        <v>0</v>
      </c>
      <c r="BE157" s="559"/>
      <c r="BF157" s="427" t="s">
        <v>179</v>
      </c>
      <c r="BG157" s="557">
        <v>3946.22</v>
      </c>
      <c r="BH157" s="557">
        <v>9997.2899999999991</v>
      </c>
      <c r="BI157" s="557">
        <v>16857.41</v>
      </c>
      <c r="BJ157" s="557">
        <v>27196.699999999997</v>
      </c>
      <c r="BK157" s="557">
        <v>36564.99</v>
      </c>
      <c r="BL157" s="557">
        <v>42240.009999999995</v>
      </c>
      <c r="BM157" s="557">
        <v>49178.9</v>
      </c>
      <c r="BN157" s="557">
        <v>55739.509999999995</v>
      </c>
      <c r="BO157" s="557">
        <v>65377.61</v>
      </c>
      <c r="BP157" s="557">
        <v>65377.61</v>
      </c>
      <c r="BQ157" s="557">
        <v>65377.61</v>
      </c>
      <c r="BR157" s="557">
        <v>65377.61</v>
      </c>
      <c r="BS157" s="559"/>
      <c r="BT157" s="559"/>
      <c r="BU157" s="427" t="s">
        <v>179</v>
      </c>
      <c r="BV157" s="559"/>
      <c r="BW157" s="96"/>
      <c r="BX157" s="710" t="s">
        <v>180</v>
      </c>
      <c r="BY157" s="557">
        <v>3946.22</v>
      </c>
      <c r="BZ157" s="557">
        <v>6051.07</v>
      </c>
      <c r="CA157" s="557">
        <v>6860.12</v>
      </c>
      <c r="CB157" s="557">
        <v>10339.290000000001</v>
      </c>
      <c r="CC157" s="557">
        <v>9368.2900000000009</v>
      </c>
      <c r="CD157" s="557">
        <v>5675.02</v>
      </c>
      <c r="CE157" s="557">
        <v>6938.89</v>
      </c>
      <c r="CF157" s="557">
        <v>6560.61</v>
      </c>
      <c r="CG157" s="557">
        <v>9638.1</v>
      </c>
      <c r="CH157" s="557">
        <v>0</v>
      </c>
      <c r="CI157" s="557">
        <v>0</v>
      </c>
      <c r="CJ157" s="557">
        <v>0</v>
      </c>
      <c r="CK157" s="559"/>
      <c r="CL157" s="427" t="s">
        <v>179</v>
      </c>
      <c r="CM157" s="557">
        <v>3946.22</v>
      </c>
      <c r="CN157" s="557">
        <v>9997.2899999999991</v>
      </c>
      <c r="CO157" s="557">
        <v>16857.41</v>
      </c>
      <c r="CP157" s="557">
        <v>27196.699999999997</v>
      </c>
      <c r="CQ157" s="557">
        <v>36564.99</v>
      </c>
      <c r="CR157" s="557">
        <v>42240.009999999995</v>
      </c>
      <c r="CS157" s="557">
        <v>49178.9</v>
      </c>
      <c r="CT157" s="557">
        <v>55739.509999999995</v>
      </c>
      <c r="CU157" s="557">
        <v>65377.61</v>
      </c>
      <c r="CV157" s="557">
        <v>65377.61</v>
      </c>
      <c r="CW157" s="557">
        <v>65377.61</v>
      </c>
      <c r="CX157" s="557">
        <v>65377.61</v>
      </c>
      <c r="CY157" s="559"/>
      <c r="CZ157" s="559"/>
      <c r="DA157" s="427" t="s">
        <v>179</v>
      </c>
      <c r="DB157" s="559"/>
      <c r="DC157" s="559"/>
      <c r="DD157" s="96"/>
      <c r="DF157" s="598" t="s">
        <v>180</v>
      </c>
      <c r="DH157" s="486">
        <v>98529.386253947625</v>
      </c>
      <c r="DI157" s="558">
        <v>-175905</v>
      </c>
      <c r="DJ157" s="557">
        <v>-175905</v>
      </c>
      <c r="DK157" s="557">
        <v>-175905</v>
      </c>
      <c r="DL157" s="557">
        <v>-175905</v>
      </c>
      <c r="DM157" s="557">
        <v>-175905</v>
      </c>
      <c r="DN157" s="557">
        <v>-175905</v>
      </c>
      <c r="DO157" s="557">
        <v>-175905</v>
      </c>
      <c r="DP157" s="557">
        <v>-175905</v>
      </c>
      <c r="DQ157" s="557">
        <v>-175905</v>
      </c>
      <c r="DR157" s="557">
        <v>-175905</v>
      </c>
      <c r="DS157" s="557">
        <v>-175905</v>
      </c>
      <c r="DT157" s="557">
        <v>-175905</v>
      </c>
      <c r="DU157" s="559"/>
      <c r="DV157" s="427" t="s">
        <v>179</v>
      </c>
      <c r="DW157" s="557">
        <v>-175905</v>
      </c>
      <c r="DX157" s="557">
        <v>-351810</v>
      </c>
      <c r="DY157" s="557">
        <v>-527715</v>
      </c>
      <c r="DZ157" s="557">
        <v>-703620</v>
      </c>
      <c r="EA157" s="557">
        <v>-879525</v>
      </c>
      <c r="EB157" s="557">
        <v>-1055430</v>
      </c>
      <c r="EC157" s="557">
        <v>-1231335</v>
      </c>
      <c r="ED157" s="557">
        <v>-1407240</v>
      </c>
      <c r="EE157" s="557">
        <v>-1583145</v>
      </c>
      <c r="EF157" s="557">
        <v>-1759050</v>
      </c>
      <c r="EG157" s="557">
        <v>-1934955</v>
      </c>
      <c r="EH157" s="561">
        <v>-2110860</v>
      </c>
      <c r="EI157" s="559"/>
      <c r="EJ157" s="559"/>
      <c r="EK157" s="559"/>
      <c r="EL157" s="559"/>
      <c r="EM157" s="559"/>
      <c r="EN157" s="559"/>
      <c r="EO157" s="559"/>
      <c r="EP157" s="559"/>
      <c r="EQ157" s="559"/>
      <c r="ER157" s="559"/>
      <c r="ES157" s="559"/>
      <c r="JD157" s="486">
        <v>98744.45894934643</v>
      </c>
      <c r="JF157" s="486">
        <v>87839.93</v>
      </c>
      <c r="JH157" s="486">
        <v>78278.720000000001</v>
      </c>
      <c r="JJ157" s="486">
        <v>87588.800000000003</v>
      </c>
      <c r="JL157" s="486">
        <v>105665</v>
      </c>
      <c r="JN157" s="599">
        <f t="shared" ref="JN157" si="52">+DH157-JD157</f>
        <v>-215.07269539880508</v>
      </c>
      <c r="JO157" s="612">
        <f t="shared" ref="JO157" si="53">+JN157/JD157</f>
        <v>-2.1780735616682275E-3</v>
      </c>
      <c r="JQ157" s="599">
        <f t="shared" ref="JQ157" si="54">+DH157-JF157</f>
        <v>10689.456253947632</v>
      </c>
      <c r="JR157" s="612">
        <v>0</v>
      </c>
    </row>
    <row r="158" spans="1:278" s="7" customFormat="1" ht="5.0999999999999996" customHeight="1">
      <c r="A158" s="1"/>
      <c r="B158" s="6"/>
      <c r="C158" s="187"/>
      <c r="D158" s="188"/>
      <c r="E158" s="187"/>
      <c r="F158" s="188"/>
      <c r="G158" s="187"/>
      <c r="H158" s="189"/>
      <c r="I158" s="60"/>
      <c r="J158" s="259"/>
      <c r="K158" s="189"/>
      <c r="L158" s="60"/>
      <c r="M158" s="108"/>
      <c r="N158" s="162"/>
      <c r="O158" s="98"/>
      <c r="P158" s="187"/>
      <c r="Q158" s="188"/>
      <c r="R158" s="187"/>
      <c r="S158" s="188"/>
      <c r="T158" s="187"/>
      <c r="U158" s="189"/>
      <c r="V158" s="60"/>
      <c r="W158" s="194"/>
      <c r="X158" s="195"/>
      <c r="Y158" s="60"/>
      <c r="Z158" s="259"/>
      <c r="AA158" s="189"/>
      <c r="AO158" s="381"/>
      <c r="AQ158" s="108"/>
      <c r="AR158" s="482"/>
      <c r="AS158" s="569"/>
      <c r="AT158" s="708"/>
      <c r="AU158" s="708"/>
      <c r="AV158" s="708"/>
      <c r="AW158" s="708"/>
      <c r="AX158" s="709"/>
      <c r="AY158" s="569"/>
      <c r="AZ158" s="569"/>
      <c r="BA158" s="569"/>
      <c r="BB158" s="488"/>
      <c r="BC158" s="709"/>
      <c r="BD158" s="569"/>
      <c r="BE158" s="547"/>
      <c r="BF158" s="381"/>
      <c r="BG158" s="570"/>
      <c r="BH158" s="571"/>
      <c r="BI158" s="571"/>
      <c r="BJ158" s="571"/>
      <c r="BK158" s="571"/>
      <c r="BL158" s="571"/>
      <c r="BM158" s="571"/>
      <c r="BN158" s="571"/>
      <c r="BO158" s="571"/>
      <c r="BP158" s="571"/>
      <c r="BQ158" s="571"/>
      <c r="BR158" s="570"/>
      <c r="BS158" s="547"/>
      <c r="BT158" s="547"/>
      <c r="BU158" s="381"/>
      <c r="BV158" s="547"/>
      <c r="BW158" s="108"/>
      <c r="BX158" s="482"/>
      <c r="BY158" s="569"/>
      <c r="BZ158" s="569"/>
      <c r="CA158" s="569"/>
      <c r="CB158" s="569"/>
      <c r="CC158" s="569"/>
      <c r="CD158" s="569"/>
      <c r="CE158" s="569"/>
      <c r="CF158" s="569"/>
      <c r="CG158" s="569"/>
      <c r="CH158" s="569"/>
      <c r="CI158" s="569"/>
      <c r="CJ158" s="569"/>
      <c r="CK158" s="547"/>
      <c r="CL158" s="381"/>
      <c r="CM158" s="570"/>
      <c r="CN158" s="571"/>
      <c r="CO158" s="571"/>
      <c r="CP158" s="571"/>
      <c r="CQ158" s="571"/>
      <c r="CR158" s="571"/>
      <c r="CS158" s="571"/>
      <c r="CT158" s="571"/>
      <c r="CU158" s="571"/>
      <c r="CV158" s="571"/>
      <c r="CW158" s="571"/>
      <c r="CX158" s="570"/>
      <c r="CY158" s="547"/>
      <c r="CZ158" s="547"/>
      <c r="DA158" s="381"/>
      <c r="DB158" s="547"/>
      <c r="DC158" s="547"/>
      <c r="DD158" s="108"/>
      <c r="DE158" s="19"/>
      <c r="DF158" s="648"/>
      <c r="DH158" s="485"/>
      <c r="DI158" s="649"/>
      <c r="DJ158" s="569"/>
      <c r="DK158" s="569"/>
      <c r="DL158" s="569"/>
      <c r="DM158" s="569"/>
      <c r="DN158" s="569"/>
      <c r="DO158" s="569"/>
      <c r="DP158" s="569"/>
      <c r="DQ158" s="569"/>
      <c r="DR158" s="569"/>
      <c r="DS158" s="569"/>
      <c r="DT158" s="569"/>
      <c r="DU158" s="547"/>
      <c r="DV158" s="381"/>
      <c r="DW158" s="570"/>
      <c r="DX158" s="571"/>
      <c r="DY158" s="571"/>
      <c r="DZ158" s="571"/>
      <c r="EA158" s="571"/>
      <c r="EB158" s="571"/>
      <c r="EC158" s="571"/>
      <c r="ED158" s="571"/>
      <c r="EE158" s="571"/>
      <c r="EF158" s="571"/>
      <c r="EG158" s="571"/>
      <c r="EH158" s="572"/>
      <c r="EI158" s="547"/>
      <c r="EJ158" s="547"/>
      <c r="EK158" s="547"/>
      <c r="EL158" s="547"/>
      <c r="EM158" s="547"/>
      <c r="EN158" s="547"/>
      <c r="EO158" s="547"/>
      <c r="EP158" s="547"/>
      <c r="EQ158" s="547"/>
      <c r="ER158" s="547"/>
      <c r="ES158" s="547"/>
      <c r="JD158" s="485"/>
      <c r="JF158" s="485"/>
      <c r="JH158" s="485"/>
      <c r="JJ158" s="485"/>
      <c r="JL158" s="485"/>
      <c r="JN158" s="485"/>
      <c r="JO158" s="485"/>
      <c r="JQ158" s="485"/>
      <c r="JR158" s="485"/>
    </row>
    <row r="159" spans="1:278" s="7" customFormat="1" ht="5.0999999999999996" customHeight="1">
      <c r="A159" s="1"/>
      <c r="B159" s="6"/>
      <c r="C159" s="57"/>
      <c r="D159" s="66"/>
      <c r="E159" s="57"/>
      <c r="F159" s="66"/>
      <c r="G159" s="57"/>
      <c r="H159" s="58"/>
      <c r="I159" s="60"/>
      <c r="J159" s="260"/>
      <c r="K159" s="58"/>
      <c r="L159" s="60"/>
      <c r="M159" s="53"/>
      <c r="N159" s="64"/>
      <c r="O159" s="65"/>
      <c r="P159" s="57"/>
      <c r="Q159" s="66"/>
      <c r="R159" s="57"/>
      <c r="S159" s="66"/>
      <c r="T159" s="57"/>
      <c r="U159" s="58"/>
      <c r="V159" s="60"/>
      <c r="W159" s="199"/>
      <c r="X159" s="199"/>
      <c r="Y159" s="60"/>
      <c r="Z159" s="260"/>
      <c r="AA159" s="58"/>
      <c r="AO159" s="381"/>
      <c r="AQ159" s="53"/>
      <c r="AR159" s="404"/>
      <c r="AS159" s="471"/>
      <c r="AT159" s="694"/>
      <c r="AU159" s="694"/>
      <c r="AV159" s="694"/>
      <c r="AW159" s="694"/>
      <c r="AX159" s="697"/>
      <c r="AY159" s="471"/>
      <c r="AZ159" s="471"/>
      <c r="BA159" s="471"/>
      <c r="BB159" s="502"/>
      <c r="BC159" s="697"/>
      <c r="BD159" s="471"/>
      <c r="BE159" s="547"/>
      <c r="BF159" s="381"/>
      <c r="BG159" s="469"/>
      <c r="BH159" s="468"/>
      <c r="BI159" s="468"/>
      <c r="BJ159" s="468"/>
      <c r="BK159" s="468"/>
      <c r="BL159" s="468"/>
      <c r="BM159" s="468"/>
      <c r="BN159" s="468"/>
      <c r="BO159" s="468"/>
      <c r="BP159" s="468"/>
      <c r="BQ159" s="468"/>
      <c r="BR159" s="469"/>
      <c r="BS159" s="547"/>
      <c r="BT159" s="547"/>
      <c r="BU159" s="381"/>
      <c r="BV159" s="547"/>
      <c r="BW159" s="53"/>
      <c r="BX159" s="404"/>
      <c r="BY159" s="471"/>
      <c r="BZ159" s="471"/>
      <c r="CA159" s="471"/>
      <c r="CB159" s="471"/>
      <c r="CC159" s="471"/>
      <c r="CD159" s="471"/>
      <c r="CE159" s="471"/>
      <c r="CF159" s="471"/>
      <c r="CG159" s="471"/>
      <c r="CH159" s="471"/>
      <c r="CI159" s="471"/>
      <c r="CJ159" s="471"/>
      <c r="CK159" s="547"/>
      <c r="CL159" s="381"/>
      <c r="CM159" s="469"/>
      <c r="CN159" s="468"/>
      <c r="CO159" s="468"/>
      <c r="CP159" s="468"/>
      <c r="CQ159" s="468"/>
      <c r="CR159" s="468"/>
      <c r="CS159" s="468"/>
      <c r="CT159" s="468"/>
      <c r="CU159" s="468"/>
      <c r="CV159" s="468"/>
      <c r="CW159" s="468"/>
      <c r="CX159" s="469"/>
      <c r="CY159" s="547"/>
      <c r="CZ159" s="547"/>
      <c r="DA159" s="381"/>
      <c r="DB159" s="547"/>
      <c r="DC159" s="547"/>
      <c r="DD159" s="53"/>
      <c r="DF159" s="404"/>
      <c r="DH159" s="404"/>
      <c r="DI159" s="471"/>
      <c r="DJ159" s="471"/>
      <c r="DK159" s="471"/>
      <c r="DL159" s="471"/>
      <c r="DM159" s="471"/>
      <c r="DN159" s="471"/>
      <c r="DO159" s="471"/>
      <c r="DP159" s="471"/>
      <c r="DQ159" s="471"/>
      <c r="DR159" s="471"/>
      <c r="DS159" s="471"/>
      <c r="DT159" s="471"/>
      <c r="DU159" s="547"/>
      <c r="DV159" s="381"/>
      <c r="DW159" s="469"/>
      <c r="DX159" s="468"/>
      <c r="DY159" s="468"/>
      <c r="DZ159" s="468"/>
      <c r="EA159" s="468"/>
      <c r="EB159" s="468"/>
      <c r="EC159" s="468"/>
      <c r="ED159" s="468"/>
      <c r="EE159" s="468"/>
      <c r="EF159" s="468"/>
      <c r="EG159" s="468"/>
      <c r="EH159" s="510"/>
      <c r="EI159" s="547"/>
      <c r="EJ159" s="547"/>
      <c r="EK159" s="547"/>
      <c r="EL159" s="547"/>
      <c r="EM159" s="547"/>
      <c r="EN159" s="547"/>
      <c r="EO159" s="547"/>
      <c r="EP159" s="547"/>
      <c r="EQ159" s="547"/>
      <c r="ER159" s="547"/>
      <c r="ES159" s="547"/>
      <c r="JD159" s="404"/>
      <c r="JF159" s="404"/>
      <c r="JH159" s="404"/>
      <c r="JJ159" s="404"/>
      <c r="JL159" s="404"/>
      <c r="JN159" s="404"/>
      <c r="JO159" s="404"/>
      <c r="JQ159" s="404"/>
      <c r="JR159" s="404"/>
    </row>
    <row r="160" spans="1:278" s="7" customFormat="1" ht="15" customHeight="1">
      <c r="A160" s="1"/>
      <c r="B160" s="6"/>
      <c r="C160" s="253"/>
      <c r="D160" s="254"/>
      <c r="E160" s="253"/>
      <c r="F160" s="254"/>
      <c r="G160" s="253"/>
      <c r="H160" s="254"/>
      <c r="I160" s="252"/>
      <c r="J160" s="254"/>
      <c r="K160" s="254"/>
      <c r="L160" s="252"/>
      <c r="N160" s="200"/>
      <c r="O160" s="239"/>
      <c r="P160" s="253"/>
      <c r="Q160" s="254"/>
      <c r="R160" s="253"/>
      <c r="S160" s="254"/>
      <c r="T160" s="253"/>
      <c r="U160" s="254"/>
      <c r="V160" s="252"/>
      <c r="W160" s="567"/>
      <c r="X160" s="573"/>
      <c r="Y160" s="252"/>
      <c r="Z160" s="254"/>
      <c r="AA160" s="254"/>
      <c r="AO160" s="381">
        <v>0</v>
      </c>
      <c r="AR160" s="200"/>
      <c r="AS160" s="253"/>
      <c r="AT160" s="253"/>
      <c r="AU160" s="253"/>
      <c r="BB160" s="491"/>
      <c r="BF160" s="381">
        <v>0</v>
      </c>
      <c r="BG160" s="253"/>
      <c r="BH160" s="253"/>
      <c r="BI160" s="253"/>
      <c r="BU160" s="381">
        <v>0</v>
      </c>
      <c r="BX160" s="200"/>
      <c r="BY160" s="253"/>
      <c r="BZ160" s="253"/>
      <c r="CA160" s="253"/>
      <c r="CL160" s="381">
        <v>0</v>
      </c>
      <c r="CM160" s="253"/>
      <c r="CN160" s="253"/>
      <c r="CO160" s="253"/>
      <c r="DA160" s="381">
        <v>0</v>
      </c>
      <c r="DF160" s="200"/>
      <c r="DH160" s="200"/>
      <c r="DI160" s="253"/>
      <c r="DJ160" s="253"/>
      <c r="DK160" s="253"/>
      <c r="DV160" s="381">
        <v>0</v>
      </c>
      <c r="DW160" s="253"/>
      <c r="DX160" s="253"/>
      <c r="DY160" s="253"/>
      <c r="EH160" s="388"/>
      <c r="JD160" s="200"/>
      <c r="JF160" s="200"/>
      <c r="JH160" s="200"/>
      <c r="JJ160" s="200"/>
      <c r="JL160" s="200"/>
      <c r="JN160" s="200"/>
      <c r="JO160" s="200"/>
      <c r="JQ160" s="200"/>
      <c r="JR160" s="200"/>
    </row>
    <row r="161" spans="1:278" s="7" customFormat="1">
      <c r="A161" s="1"/>
      <c r="B161" s="6"/>
      <c r="C161" s="809"/>
      <c r="D161" s="809"/>
      <c r="E161" s="809"/>
      <c r="F161" s="809"/>
      <c r="G161" s="809"/>
      <c r="H161" s="809"/>
      <c r="I161" s="35"/>
      <c r="J161" s="809" t="s">
        <v>4</v>
      </c>
      <c r="K161" s="809"/>
      <c r="L161" s="35"/>
      <c r="M161" s="810" t="s">
        <v>181</v>
      </c>
      <c r="N161" s="811"/>
      <c r="O161" s="36"/>
      <c r="P161" s="809"/>
      <c r="Q161" s="809"/>
      <c r="R161" s="809"/>
      <c r="S161" s="809"/>
      <c r="T161" s="809"/>
      <c r="U161" s="809"/>
      <c r="V161" s="35"/>
      <c r="W161" s="5"/>
      <c r="X161" s="5"/>
      <c r="Y161" s="35"/>
      <c r="Z161" s="809" t="s">
        <v>4</v>
      </c>
      <c r="AA161" s="814"/>
      <c r="AO161" s="381">
        <v>0</v>
      </c>
      <c r="AQ161" s="261"/>
      <c r="AR161" s="262"/>
      <c r="AS161" s="253"/>
      <c r="AT161" s="253"/>
      <c r="AU161" s="253"/>
      <c r="BB161" s="491"/>
      <c r="BF161" s="381">
        <v>0</v>
      </c>
      <c r="BG161" s="253"/>
      <c r="BH161" s="253"/>
      <c r="BI161" s="253"/>
      <c r="BU161" s="381">
        <v>0</v>
      </c>
      <c r="BW161" s="261"/>
      <c r="BX161" s="262"/>
      <c r="BY161" s="253"/>
      <c r="BZ161" s="253"/>
      <c r="CA161" s="253"/>
      <c r="CL161" s="381">
        <v>0</v>
      </c>
      <c r="CM161" s="253"/>
      <c r="CN161" s="253"/>
      <c r="CO161" s="253"/>
      <c r="DA161" s="381">
        <v>0</v>
      </c>
      <c r="DD161" s="261"/>
      <c r="DE161" s="261"/>
      <c r="DF161" s="262"/>
      <c r="DH161" s="262"/>
      <c r="DI161" s="253"/>
      <c r="DJ161" s="253"/>
      <c r="DK161" s="253"/>
      <c r="DV161" s="381">
        <v>0</v>
      </c>
      <c r="DW161" s="253"/>
      <c r="DX161" s="253"/>
      <c r="DY161" s="253"/>
      <c r="EH161" s="388"/>
      <c r="JD161" s="262"/>
      <c r="JF161" s="262"/>
      <c r="JH161" s="262"/>
      <c r="JJ161" s="262"/>
      <c r="JL161" s="262"/>
      <c r="JN161" s="262"/>
      <c r="JO161" s="262"/>
      <c r="JQ161" s="262"/>
      <c r="JR161" s="262"/>
    </row>
    <row r="162" spans="1:278" s="7" customFormat="1" ht="23.25" customHeight="1">
      <c r="A162" s="1"/>
      <c r="B162" s="6"/>
      <c r="C162" s="38" t="s">
        <v>7</v>
      </c>
      <c r="D162" s="219" t="s">
        <v>8</v>
      </c>
      <c r="E162" s="38" t="s">
        <v>9</v>
      </c>
      <c r="F162" s="219" t="s">
        <v>8</v>
      </c>
      <c r="G162" s="38" t="s">
        <v>10</v>
      </c>
      <c r="H162" s="219" t="s">
        <v>8</v>
      </c>
      <c r="I162" s="220"/>
      <c r="J162" s="41" t="s">
        <v>11</v>
      </c>
      <c r="K162" s="42" t="s">
        <v>12</v>
      </c>
      <c r="L162" s="35"/>
      <c r="M162" s="812"/>
      <c r="N162" s="813"/>
      <c r="O162" s="36"/>
      <c r="P162" s="38" t="s">
        <v>7</v>
      </c>
      <c r="Q162" s="219" t="s">
        <v>8</v>
      </c>
      <c r="R162" s="38">
        <v>2022</v>
      </c>
      <c r="S162" s="219" t="s">
        <v>8</v>
      </c>
      <c r="T162" s="38">
        <v>2021</v>
      </c>
      <c r="U162" s="219" t="s">
        <v>8</v>
      </c>
      <c r="V162" s="220"/>
      <c r="W162" s="43">
        <v>2019</v>
      </c>
      <c r="X162" s="44">
        <v>2018</v>
      </c>
      <c r="Y162" s="220"/>
      <c r="Z162" s="41" t="s">
        <v>11</v>
      </c>
      <c r="AA162" s="42" t="s">
        <v>12</v>
      </c>
      <c r="AO162" s="381">
        <v>0</v>
      </c>
      <c r="AQ162" s="801" t="s">
        <v>181</v>
      </c>
      <c r="AR162" s="803"/>
      <c r="AS162" s="711"/>
      <c r="AT162" s="668"/>
      <c r="AU162" s="668"/>
      <c r="BB162" s="491"/>
      <c r="BF162" s="381">
        <v>0</v>
      </c>
      <c r="BG162" s="380"/>
      <c r="BH162" s="380"/>
      <c r="BI162" s="380"/>
      <c r="BJ162" s="19"/>
      <c r="BK162" s="19"/>
      <c r="BL162" s="19"/>
      <c r="BM162" s="19"/>
      <c r="BN162" s="19"/>
      <c r="BO162" s="19"/>
      <c r="BP162" s="19"/>
      <c r="BQ162" s="19"/>
      <c r="BR162" s="19"/>
      <c r="BU162" s="381">
        <v>0</v>
      </c>
      <c r="BW162" s="817" t="s">
        <v>181</v>
      </c>
      <c r="BX162" s="818"/>
      <c r="BY162" s="711"/>
      <c r="BZ162" s="668"/>
      <c r="CA162" s="668"/>
      <c r="CL162" s="381">
        <v>0</v>
      </c>
      <c r="CM162" s="380"/>
      <c r="CN162" s="380"/>
      <c r="CO162" s="380"/>
      <c r="CP162" s="19"/>
      <c r="CQ162" s="19"/>
      <c r="CR162" s="19"/>
      <c r="CS162" s="19"/>
      <c r="CT162" s="19"/>
      <c r="CU162" s="19"/>
      <c r="CV162" s="19"/>
      <c r="CW162" s="19"/>
      <c r="CX162" s="19"/>
      <c r="DA162" s="381">
        <v>0</v>
      </c>
      <c r="DD162" s="817" t="s">
        <v>181</v>
      </c>
      <c r="DE162" s="819"/>
      <c r="DF162" s="818"/>
      <c r="DH162" s="650">
        <v>2023</v>
      </c>
      <c r="DI162" s="395"/>
      <c r="DJ162" s="380"/>
      <c r="DK162" s="380"/>
      <c r="DL162" s="19"/>
      <c r="DM162" s="19"/>
      <c r="DN162" s="19"/>
      <c r="DO162" s="19"/>
      <c r="DP162" s="19"/>
      <c r="DQ162" s="19"/>
      <c r="DR162" s="19"/>
      <c r="DS162" s="19"/>
      <c r="DT162" s="19"/>
      <c r="DV162" s="381">
        <v>0</v>
      </c>
      <c r="DW162" s="380"/>
      <c r="DX162" s="380"/>
      <c r="DY162" s="380"/>
      <c r="DZ162" s="19"/>
      <c r="EA162" s="19"/>
      <c r="EB162" s="19"/>
      <c r="EC162" s="19"/>
      <c r="ED162" s="19"/>
      <c r="EE162" s="19"/>
      <c r="EF162" s="19"/>
      <c r="EG162" s="19"/>
      <c r="EH162" s="574"/>
      <c r="JD162" s="725" t="s">
        <v>288</v>
      </c>
      <c r="JF162" s="650">
        <v>2021</v>
      </c>
      <c r="JH162" s="650">
        <v>2020</v>
      </c>
      <c r="JJ162" s="650">
        <v>2019</v>
      </c>
      <c r="JL162" s="650">
        <v>2018</v>
      </c>
      <c r="JN162" s="650" t="s">
        <v>289</v>
      </c>
      <c r="JO162" s="650" t="s">
        <v>8</v>
      </c>
      <c r="JQ162" s="650" t="s">
        <v>290</v>
      </c>
      <c r="JR162" s="650" t="s">
        <v>8</v>
      </c>
    </row>
    <row r="163" spans="1:278" s="7" customFormat="1" ht="5.0999999999999996" customHeight="1">
      <c r="A163" s="1"/>
      <c r="B163" s="6"/>
      <c r="C163" s="256"/>
      <c r="D163" s="222"/>
      <c r="E163" s="257"/>
      <c r="F163" s="3"/>
      <c r="G163" s="53"/>
      <c r="H163" s="226"/>
      <c r="I163" s="4"/>
      <c r="J163" s="225"/>
      <c r="K163" s="226"/>
      <c r="L163" s="4"/>
      <c r="M163" s="53"/>
      <c r="N163" s="229"/>
      <c r="O163" s="227"/>
      <c r="P163" s="263"/>
      <c r="Q163" s="222"/>
      <c r="R163" s="257"/>
      <c r="S163" s="3"/>
      <c r="T163" s="53"/>
      <c r="U163" s="224"/>
      <c r="V163" s="4"/>
      <c r="W163" s="168"/>
      <c r="X163" s="169">
        <v>10733</v>
      </c>
      <c r="Y163" s="4"/>
      <c r="Z163" s="225"/>
      <c r="AA163" s="226"/>
      <c r="AO163" s="381">
        <v>0</v>
      </c>
      <c r="AQ163" s="47"/>
      <c r="AR163" s="169"/>
      <c r="AS163" s="690"/>
      <c r="AT163" s="690"/>
      <c r="AU163" s="690"/>
      <c r="AV163" s="690"/>
      <c r="AW163" s="692"/>
      <c r="AX163" s="690"/>
      <c r="AY163" s="712"/>
      <c r="AZ163" s="690"/>
      <c r="BA163" s="690"/>
      <c r="BB163" s="691"/>
      <c r="BC163" s="690"/>
      <c r="BD163" s="690"/>
      <c r="BF163" s="381">
        <v>0</v>
      </c>
      <c r="BG163" s="545"/>
      <c r="BH163" s="545"/>
      <c r="BI163" s="545"/>
      <c r="BJ163" s="545"/>
      <c r="BK163" s="545"/>
      <c r="BL163" s="545"/>
      <c r="BM163" s="545"/>
      <c r="BN163" s="545"/>
      <c r="BO163" s="545"/>
      <c r="BP163" s="545"/>
      <c r="BQ163" s="545"/>
      <c r="BR163" s="545"/>
      <c r="BU163" s="381">
        <v>0</v>
      </c>
      <c r="BW163" s="53"/>
      <c r="BX163" s="229"/>
      <c r="BY163" s="690"/>
      <c r="BZ163" s="690"/>
      <c r="CA163" s="690"/>
      <c r="CB163" s="690"/>
      <c r="CC163" s="690"/>
      <c r="CD163" s="690"/>
      <c r="CE163" s="690"/>
      <c r="CF163" s="690"/>
      <c r="CG163" s="690"/>
      <c r="CH163" s="690"/>
      <c r="CI163" s="690"/>
      <c r="CJ163" s="690"/>
      <c r="CL163" s="381">
        <v>0</v>
      </c>
      <c r="CM163" s="545"/>
      <c r="CN163" s="545"/>
      <c r="CO163" s="545"/>
      <c r="CP163" s="545"/>
      <c r="CQ163" s="545"/>
      <c r="CR163" s="545"/>
      <c r="CS163" s="545"/>
      <c r="CT163" s="545"/>
      <c r="CU163" s="545"/>
      <c r="CV163" s="545"/>
      <c r="CW163" s="545"/>
      <c r="CX163" s="545"/>
      <c r="DA163" s="381">
        <v>0</v>
      </c>
      <c r="DD163" s="53"/>
      <c r="DF163" s="229"/>
      <c r="DH163" s="640"/>
      <c r="DI163" s="545"/>
      <c r="DJ163" s="545"/>
      <c r="DK163" s="545"/>
      <c r="DL163" s="545"/>
      <c r="DM163" s="545"/>
      <c r="DN163" s="545"/>
      <c r="DO163" s="545"/>
      <c r="DP163" s="545"/>
      <c r="DQ163" s="545"/>
      <c r="DR163" s="545"/>
      <c r="DS163" s="545"/>
      <c r="DT163" s="545"/>
      <c r="DV163" s="381">
        <v>0</v>
      </c>
      <c r="DW163" s="545"/>
      <c r="DX163" s="545"/>
      <c r="DY163" s="545"/>
      <c r="DZ163" s="545"/>
      <c r="EA163" s="545"/>
      <c r="EB163" s="545"/>
      <c r="EC163" s="545"/>
      <c r="ED163" s="545"/>
      <c r="EE163" s="545"/>
      <c r="EF163" s="545"/>
      <c r="EG163" s="545"/>
      <c r="EH163" s="546"/>
      <c r="JD163" s="640"/>
      <c r="JF163" s="640"/>
      <c r="JH163" s="640"/>
      <c r="JJ163" s="640"/>
      <c r="JL163" s="640"/>
      <c r="JN163" s="640"/>
      <c r="JO163" s="640"/>
      <c r="JQ163" s="640"/>
      <c r="JR163" s="640"/>
    </row>
    <row r="164" spans="1:278" s="7" customFormat="1" ht="15" customHeight="1">
      <c r="A164" s="1" t="s">
        <v>182</v>
      </c>
      <c r="B164" s="6"/>
      <c r="C164" s="118" t="s">
        <v>183</v>
      </c>
      <c r="D164" s="66" t="e">
        <v>#VALUE!</v>
      </c>
      <c r="E164" s="57">
        <v>0</v>
      </c>
      <c r="F164" s="66" t="e">
        <v>#DIV/0!</v>
      </c>
      <c r="G164" s="57" t="s">
        <v>183</v>
      </c>
      <c r="H164" s="58" t="e">
        <v>#VALUE!</v>
      </c>
      <c r="I164" s="60"/>
      <c r="J164" s="61" t="e">
        <v>#VALUE!</v>
      </c>
      <c r="K164" s="62" t="e">
        <v>#VALUE!</v>
      </c>
      <c r="L164" s="63"/>
      <c r="M164" s="53"/>
      <c r="N164" s="64" t="s">
        <v>183</v>
      </c>
      <c r="O164" s="65"/>
      <c r="P164" s="172" t="s">
        <v>182</v>
      </c>
      <c r="Q164" s="66" t="e">
        <v>#VALUE!</v>
      </c>
      <c r="R164" s="57" t="s">
        <v>182</v>
      </c>
      <c r="S164" s="66" t="e">
        <v>#VALUE!</v>
      </c>
      <c r="T164" s="57" t="s">
        <v>182</v>
      </c>
      <c r="U164" s="58" t="e">
        <v>#VALUE!</v>
      </c>
      <c r="V164" s="60"/>
      <c r="W164" s="156">
        <v>8772.2800000000007</v>
      </c>
      <c r="X164" s="157">
        <v>15153</v>
      </c>
      <c r="Y164" s="60"/>
      <c r="Z164" s="61" t="e">
        <v>#VALUE!</v>
      </c>
      <c r="AA164" s="62" t="e">
        <v>#VALUE!</v>
      </c>
      <c r="AO164" s="381" t="s">
        <v>182</v>
      </c>
      <c r="AQ164" s="53"/>
      <c r="AR164" s="404" t="s">
        <v>183</v>
      </c>
      <c r="AS164" s="694">
        <v>1347.76</v>
      </c>
      <c r="AT164" s="694">
        <v>1273.46</v>
      </c>
      <c r="AU164" s="694">
        <v>937.54</v>
      </c>
      <c r="AV164" s="694">
        <v>658.17</v>
      </c>
      <c r="AW164" s="687">
        <v>1338.6</v>
      </c>
      <c r="AX164" s="694">
        <v>468.57</v>
      </c>
      <c r="AY164" s="696">
        <v>1626.37</v>
      </c>
      <c r="AZ164" s="471">
        <v>1469.56</v>
      </c>
      <c r="BA164" s="471">
        <v>740.1400000000001</v>
      </c>
      <c r="BB164" s="502"/>
      <c r="BC164" s="471"/>
      <c r="BD164" s="471"/>
      <c r="BE164" s="547"/>
      <c r="BF164" s="381" t="s">
        <v>182</v>
      </c>
      <c r="BG164" s="469">
        <v>1347.76</v>
      </c>
      <c r="BH164" s="468">
        <v>2621.2200000000003</v>
      </c>
      <c r="BI164" s="468">
        <v>3558.76</v>
      </c>
      <c r="BJ164" s="468">
        <v>4216.93</v>
      </c>
      <c r="BK164" s="468">
        <v>5555.5300000000007</v>
      </c>
      <c r="BL164" s="468">
        <v>6024.1</v>
      </c>
      <c r="BM164" s="468">
        <v>7650.47</v>
      </c>
      <c r="BN164" s="468">
        <v>9120.0300000000007</v>
      </c>
      <c r="BO164" s="468">
        <v>9860.17</v>
      </c>
      <c r="BP164" s="468">
        <v>9860.17</v>
      </c>
      <c r="BQ164" s="468">
        <v>9860.17</v>
      </c>
      <c r="BR164" s="469">
        <v>9860.17</v>
      </c>
      <c r="BS164" s="547"/>
      <c r="BT164" s="547"/>
      <c r="BU164" s="381" t="s">
        <v>182</v>
      </c>
      <c r="BV164" s="547"/>
      <c r="BW164" s="470"/>
      <c r="BX164" s="200" t="s">
        <v>183</v>
      </c>
      <c r="BY164" s="694">
        <v>1347.76</v>
      </c>
      <c r="BZ164" s="694">
        <v>1273.46</v>
      </c>
      <c r="CA164" s="694">
        <v>937.54</v>
      </c>
      <c r="CB164" s="694">
        <v>658.17</v>
      </c>
      <c r="CC164" s="687">
        <v>1338.6</v>
      </c>
      <c r="CD164" s="694">
        <v>468.57</v>
      </c>
      <c r="CE164" s="696">
        <v>1626.37</v>
      </c>
      <c r="CF164" s="471">
        <v>1469.56</v>
      </c>
      <c r="CG164" s="471">
        <v>740.1400000000001</v>
      </c>
      <c r="CH164" s="502"/>
      <c r="CI164" s="548"/>
      <c r="CJ164" s="548"/>
      <c r="CK164" s="547"/>
      <c r="CL164" s="381" t="s">
        <v>182</v>
      </c>
      <c r="CM164" s="471">
        <v>1347.76</v>
      </c>
      <c r="CN164" s="471">
        <v>2621.2200000000003</v>
      </c>
      <c r="CO164" s="471">
        <v>3558.76</v>
      </c>
      <c r="CP164" s="471">
        <v>4216.93</v>
      </c>
      <c r="CQ164" s="471">
        <v>5555.5300000000007</v>
      </c>
      <c r="CR164" s="471">
        <v>6024.1</v>
      </c>
      <c r="CS164" s="471">
        <v>7650.47</v>
      </c>
      <c r="CT164" s="471">
        <v>9120.0300000000007</v>
      </c>
      <c r="CU164" s="471">
        <v>9860.17</v>
      </c>
      <c r="CV164" s="471">
        <v>9860.17</v>
      </c>
      <c r="CW164" s="471">
        <v>9860.17</v>
      </c>
      <c r="CX164" s="471">
        <v>9860.17</v>
      </c>
      <c r="CY164" s="68">
        <v>13146.893333333333</v>
      </c>
      <c r="CZ164" s="68">
        <v>2258.9163802978233</v>
      </c>
      <c r="DA164" s="381" t="s">
        <v>182</v>
      </c>
      <c r="DB164" s="547"/>
      <c r="DC164" s="547"/>
      <c r="DD164" s="470"/>
      <c r="DE164" s="547"/>
      <c r="DF164" s="173" t="s">
        <v>183</v>
      </c>
      <c r="DH164" s="592">
        <v>13283</v>
      </c>
      <c r="DI164" s="610">
        <v>-19545</v>
      </c>
      <c r="DJ164" s="472">
        <v>-19545</v>
      </c>
      <c r="DK164" s="472">
        <v>-19545</v>
      </c>
      <c r="DL164" s="472">
        <v>-19545</v>
      </c>
      <c r="DM164" s="472">
        <v>-19545</v>
      </c>
      <c r="DN164" s="472">
        <v>-19545</v>
      </c>
      <c r="DO164" s="472">
        <v>-19545</v>
      </c>
      <c r="DP164" s="472">
        <v>-19545</v>
      </c>
      <c r="DQ164" s="472">
        <v>-19545</v>
      </c>
      <c r="DR164" s="472">
        <v>-19545</v>
      </c>
      <c r="DS164" s="472">
        <v>-19545</v>
      </c>
      <c r="DT164" s="472">
        <v>-19545</v>
      </c>
      <c r="DU164" s="68"/>
      <c r="DV164" s="381" t="s">
        <v>182</v>
      </c>
      <c r="DW164" s="470">
        <v>-19545</v>
      </c>
      <c r="DX164" s="470">
        <v>-39090</v>
      </c>
      <c r="DY164" s="470">
        <v>-58635</v>
      </c>
      <c r="DZ164" s="470">
        <v>-78180</v>
      </c>
      <c r="EA164" s="470">
        <v>-97725</v>
      </c>
      <c r="EB164" s="470">
        <v>-117270</v>
      </c>
      <c r="EC164" s="470">
        <v>-136815</v>
      </c>
      <c r="ED164" s="470">
        <v>-156360</v>
      </c>
      <c r="EE164" s="470">
        <v>-175905</v>
      </c>
      <c r="EF164" s="470">
        <v>-195450</v>
      </c>
      <c r="EG164" s="470">
        <v>-214995</v>
      </c>
      <c r="EH164" s="473">
        <v>-234540</v>
      </c>
      <c r="EI164" s="405"/>
      <c r="EJ164" s="408"/>
      <c r="EK164" s="68"/>
      <c r="EL164" s="68"/>
      <c r="EM164" s="68"/>
      <c r="EN164" s="68"/>
      <c r="EO164" s="68"/>
      <c r="EP164" s="68"/>
      <c r="EQ164" s="68"/>
      <c r="ER164" s="68"/>
      <c r="ES164" s="68"/>
      <c r="ET164" s="68"/>
      <c r="EU164" s="68"/>
      <c r="EV164" s="68"/>
      <c r="EW164" s="68"/>
      <c r="EX164" s="68"/>
      <c r="JD164" s="592">
        <v>12560.210000000003</v>
      </c>
      <c r="JF164" s="592">
        <v>12390.43</v>
      </c>
      <c r="JH164" s="592">
        <v>11578.219999999998</v>
      </c>
      <c r="JJ164" s="592">
        <v>8772.2800000000007</v>
      </c>
      <c r="JL164" s="592">
        <v>15153</v>
      </c>
      <c r="JN164" s="592">
        <f t="shared" ref="JN164:JN173" si="55">+DH164-JD164</f>
        <v>722.78999999999724</v>
      </c>
      <c r="JO164" s="593"/>
      <c r="JQ164" s="592">
        <f t="shared" ref="JQ164:JQ173" si="56">+DH164-JF164</f>
        <v>892.56999999999971</v>
      </c>
      <c r="JR164" s="593">
        <v>-0.60291197882197223</v>
      </c>
    </row>
    <row r="165" spans="1:278" s="7" customFormat="1" ht="15" customHeight="1">
      <c r="A165" s="1" t="s">
        <v>184</v>
      </c>
      <c r="B165" s="6"/>
      <c r="C165" s="118" t="s">
        <v>185</v>
      </c>
      <c r="D165" s="66" t="e">
        <v>#VALUE!</v>
      </c>
      <c r="E165" s="57">
        <v>0</v>
      </c>
      <c r="F165" s="66" t="e">
        <v>#DIV/0!</v>
      </c>
      <c r="G165" s="57" t="s">
        <v>185</v>
      </c>
      <c r="H165" s="58" t="e">
        <v>#VALUE!</v>
      </c>
      <c r="I165" s="60"/>
      <c r="J165" s="61" t="e">
        <v>#VALUE!</v>
      </c>
      <c r="K165" s="62" t="e">
        <v>#VALUE!</v>
      </c>
      <c r="L165" s="63"/>
      <c r="M165" s="53"/>
      <c r="N165" s="64" t="s">
        <v>185</v>
      </c>
      <c r="O165" s="65"/>
      <c r="P165" s="172" t="s">
        <v>184</v>
      </c>
      <c r="Q165" s="66" t="e">
        <v>#VALUE!</v>
      </c>
      <c r="R165" s="57" t="s">
        <v>184</v>
      </c>
      <c r="S165" s="66" t="e">
        <v>#VALUE!</v>
      </c>
      <c r="T165" s="57" t="s">
        <v>184</v>
      </c>
      <c r="U165" s="58" t="e">
        <v>#VALUE!</v>
      </c>
      <c r="V165" s="60"/>
      <c r="W165" s="156">
        <v>4612.66</v>
      </c>
      <c r="X165" s="157">
        <v>5681</v>
      </c>
      <c r="Y165" s="60"/>
      <c r="Z165" s="61" t="e">
        <v>#VALUE!</v>
      </c>
      <c r="AA165" s="62" t="e">
        <v>#VALUE!</v>
      </c>
      <c r="AO165" s="381" t="s">
        <v>184</v>
      </c>
      <c r="AQ165" s="53"/>
      <c r="AR165" s="404" t="s">
        <v>185</v>
      </c>
      <c r="AS165" s="694"/>
      <c r="AT165" s="694">
        <v>231.5</v>
      </c>
      <c r="AU165" s="694">
        <v>554.23</v>
      </c>
      <c r="AV165" s="694">
        <v>1220.8699999999999</v>
      </c>
      <c r="AW165" s="687">
        <v>391.39000000000004</v>
      </c>
      <c r="AX165" s="694">
        <v>1105.8800000000001</v>
      </c>
      <c r="AY165" s="696">
        <v>1293.8800000000001</v>
      </c>
      <c r="AZ165" s="471">
        <v>469</v>
      </c>
      <c r="BA165" s="471">
        <v>1091.23</v>
      </c>
      <c r="BB165" s="502"/>
      <c r="BC165" s="697"/>
      <c r="BD165" s="471"/>
      <c r="BE165" s="547"/>
      <c r="BF165" s="381" t="s">
        <v>184</v>
      </c>
      <c r="BG165" s="469">
        <v>0</v>
      </c>
      <c r="BH165" s="468">
        <v>231.5</v>
      </c>
      <c r="BI165" s="468">
        <v>785.73</v>
      </c>
      <c r="BJ165" s="468">
        <v>2006.6</v>
      </c>
      <c r="BK165" s="468">
        <v>2397.9899999999998</v>
      </c>
      <c r="BL165" s="468">
        <v>3503.87</v>
      </c>
      <c r="BM165" s="468">
        <v>4797.75</v>
      </c>
      <c r="BN165" s="468">
        <v>5266.75</v>
      </c>
      <c r="BO165" s="468">
        <v>6357.98</v>
      </c>
      <c r="BP165" s="468">
        <v>6357.98</v>
      </c>
      <c r="BQ165" s="468">
        <v>6357.98</v>
      </c>
      <c r="BR165" s="469">
        <v>6357.98</v>
      </c>
      <c r="BS165" s="547"/>
      <c r="BT165" s="547"/>
      <c r="BU165" s="381" t="s">
        <v>184</v>
      </c>
      <c r="BV165" s="547"/>
      <c r="BW165" s="470"/>
      <c r="BX165" s="200" t="s">
        <v>185</v>
      </c>
      <c r="BY165" s="694"/>
      <c r="BZ165" s="694">
        <v>231.5</v>
      </c>
      <c r="CA165" s="694">
        <v>554.23</v>
      </c>
      <c r="CB165" s="694">
        <v>1220.8699999999999</v>
      </c>
      <c r="CC165" s="687">
        <v>391.39000000000004</v>
      </c>
      <c r="CD165" s="694">
        <v>1105.8800000000001</v>
      </c>
      <c r="CE165" s="696">
        <v>1293.8800000000001</v>
      </c>
      <c r="CF165" s="471">
        <v>469</v>
      </c>
      <c r="CG165" s="471">
        <v>1091.23</v>
      </c>
      <c r="CH165" s="502"/>
      <c r="CI165" s="548"/>
      <c r="CJ165" s="548"/>
      <c r="CK165" s="547"/>
      <c r="CL165" s="381" t="s">
        <v>184</v>
      </c>
      <c r="CM165" s="471">
        <v>0</v>
      </c>
      <c r="CN165" s="471">
        <v>231.5</v>
      </c>
      <c r="CO165" s="471">
        <v>785.73</v>
      </c>
      <c r="CP165" s="471">
        <v>2006.6</v>
      </c>
      <c r="CQ165" s="471">
        <v>2397.9899999999998</v>
      </c>
      <c r="CR165" s="471">
        <v>3503.87</v>
      </c>
      <c r="CS165" s="471">
        <v>4797.75</v>
      </c>
      <c r="CT165" s="471">
        <v>5266.75</v>
      </c>
      <c r="CU165" s="471">
        <v>6357.98</v>
      </c>
      <c r="CV165" s="471">
        <v>6357.98</v>
      </c>
      <c r="CW165" s="471">
        <v>6357.98</v>
      </c>
      <c r="CX165" s="471">
        <v>6357.98</v>
      </c>
      <c r="CY165" s="68">
        <v>9536.9699999999993</v>
      </c>
      <c r="CZ165" s="68">
        <v>1638.6546391752574</v>
      </c>
      <c r="DA165" s="381" t="s">
        <v>184</v>
      </c>
      <c r="DB165" s="547"/>
      <c r="DC165" s="547"/>
      <c r="DD165" s="470"/>
      <c r="DE165" s="547"/>
      <c r="DF165" s="173" t="s">
        <v>185</v>
      </c>
      <c r="DH165" s="592">
        <v>9159.3843479381394</v>
      </c>
      <c r="DI165" s="610">
        <v>-19545</v>
      </c>
      <c r="DJ165" s="472">
        <v>-19545</v>
      </c>
      <c r="DK165" s="472">
        <v>-19545</v>
      </c>
      <c r="DL165" s="472">
        <v>-19545</v>
      </c>
      <c r="DM165" s="472">
        <v>-19545</v>
      </c>
      <c r="DN165" s="472">
        <v>-19545</v>
      </c>
      <c r="DO165" s="472">
        <v>-19545</v>
      </c>
      <c r="DP165" s="472">
        <v>-19545</v>
      </c>
      <c r="DQ165" s="472">
        <v>-19545</v>
      </c>
      <c r="DR165" s="472">
        <v>-19545</v>
      </c>
      <c r="DS165" s="472">
        <v>-19545</v>
      </c>
      <c r="DT165" s="472">
        <v>-19545</v>
      </c>
      <c r="DU165" s="68"/>
      <c r="DV165" s="381" t="s">
        <v>184</v>
      </c>
      <c r="DW165" s="470">
        <v>-19545</v>
      </c>
      <c r="DX165" s="470">
        <v>-39090</v>
      </c>
      <c r="DY165" s="470">
        <v>-58635</v>
      </c>
      <c r="DZ165" s="470">
        <v>-78180</v>
      </c>
      <c r="EA165" s="470">
        <v>-97725</v>
      </c>
      <c r="EB165" s="470">
        <v>-117270</v>
      </c>
      <c r="EC165" s="470">
        <v>-136815</v>
      </c>
      <c r="ED165" s="470">
        <v>-156360</v>
      </c>
      <c r="EE165" s="470">
        <v>-175905</v>
      </c>
      <c r="EF165" s="470">
        <v>-195450</v>
      </c>
      <c r="EG165" s="470">
        <v>-214995</v>
      </c>
      <c r="EH165" s="473">
        <v>-234540</v>
      </c>
      <c r="EI165" s="405"/>
      <c r="EJ165" s="408"/>
      <c r="EK165" s="68"/>
      <c r="EL165" s="68"/>
      <c r="EM165" s="68"/>
      <c r="EN165" s="68"/>
      <c r="EO165" s="68"/>
      <c r="EP165" s="68"/>
      <c r="EQ165" s="68"/>
      <c r="ER165" s="68"/>
      <c r="ES165" s="68"/>
      <c r="ET165" s="68"/>
      <c r="EU165" s="68"/>
      <c r="EV165" s="68"/>
      <c r="EW165" s="68"/>
      <c r="EX165" s="68"/>
      <c r="JD165" s="592">
        <v>9474.0387422680396</v>
      </c>
      <c r="JF165" s="592">
        <v>6357.98</v>
      </c>
      <c r="JH165" s="592">
        <v>5508.23</v>
      </c>
      <c r="JJ165" s="592">
        <v>4612.66</v>
      </c>
      <c r="JL165" s="592">
        <v>5681</v>
      </c>
      <c r="JN165" s="592">
        <f t="shared" si="55"/>
        <v>-314.65439432990024</v>
      </c>
      <c r="JO165" s="593"/>
      <c r="JQ165" s="592">
        <f t="shared" si="56"/>
        <v>2801.4043479381398</v>
      </c>
      <c r="JR165" s="593">
        <v>-0.60291197882197223</v>
      </c>
    </row>
    <row r="166" spans="1:278" s="7" customFormat="1" ht="15" customHeight="1">
      <c r="A166" s="1" t="s">
        <v>186</v>
      </c>
      <c r="B166" s="6"/>
      <c r="C166" s="57" t="s">
        <v>187</v>
      </c>
      <c r="D166" s="66" t="e">
        <v>#VALUE!</v>
      </c>
      <c r="E166" s="57">
        <v>0</v>
      </c>
      <c r="F166" s="66" t="e">
        <v>#DIV/0!</v>
      </c>
      <c r="G166" s="57" t="s">
        <v>187</v>
      </c>
      <c r="H166" s="58" t="e">
        <v>#VALUE!</v>
      </c>
      <c r="I166" s="60"/>
      <c r="J166" s="61" t="e">
        <v>#VALUE!</v>
      </c>
      <c r="K166" s="62" t="e">
        <v>#VALUE!</v>
      </c>
      <c r="L166" s="63"/>
      <c r="M166" s="53"/>
      <c r="N166" s="64" t="s">
        <v>187</v>
      </c>
      <c r="O166" s="65"/>
      <c r="P166" s="172" t="s">
        <v>186</v>
      </c>
      <c r="Q166" s="66" t="e">
        <v>#VALUE!</v>
      </c>
      <c r="R166" s="57" t="s">
        <v>186</v>
      </c>
      <c r="S166" s="66" t="e">
        <v>#VALUE!</v>
      </c>
      <c r="T166" s="57" t="s">
        <v>186</v>
      </c>
      <c r="U166" s="58" t="e">
        <v>#VALUE!</v>
      </c>
      <c r="V166" s="60"/>
      <c r="W166" s="156">
        <v>5557.82</v>
      </c>
      <c r="X166" s="157">
        <v>11538</v>
      </c>
      <c r="Y166" s="60"/>
      <c r="Z166" s="61" t="e">
        <v>#VALUE!</v>
      </c>
      <c r="AA166" s="62" t="e">
        <v>#VALUE!</v>
      </c>
      <c r="AO166" s="381" t="s">
        <v>186</v>
      </c>
      <c r="AQ166" s="53"/>
      <c r="AR166" s="404" t="s">
        <v>187</v>
      </c>
      <c r="AS166" s="694">
        <v>-1813.2800000000002</v>
      </c>
      <c r="AT166" s="694">
        <v>1381.17</v>
      </c>
      <c r="AU166" s="694">
        <v>3953.2799999999997</v>
      </c>
      <c r="AV166" s="694">
        <v>2904.7200000000003</v>
      </c>
      <c r="AW166" s="687">
        <v>2736.48</v>
      </c>
      <c r="AX166" s="694">
        <v>336.24</v>
      </c>
      <c r="AY166" s="696"/>
      <c r="AZ166" s="471"/>
      <c r="BA166" s="471"/>
      <c r="BB166" s="502"/>
      <c r="BC166" s="471"/>
      <c r="BD166" s="471"/>
      <c r="BE166" s="547"/>
      <c r="BF166" s="381" t="s">
        <v>186</v>
      </c>
      <c r="BG166" s="469">
        <v>-1813.2800000000002</v>
      </c>
      <c r="BH166" s="468">
        <v>-432.11000000000013</v>
      </c>
      <c r="BI166" s="468">
        <v>3521.1699999999996</v>
      </c>
      <c r="BJ166" s="468">
        <v>6425.8899999999994</v>
      </c>
      <c r="BK166" s="468">
        <v>9162.369999999999</v>
      </c>
      <c r="BL166" s="468">
        <v>9498.6099999999988</v>
      </c>
      <c r="BM166" s="468">
        <v>9498.6099999999988</v>
      </c>
      <c r="BN166" s="468">
        <v>9498.6099999999988</v>
      </c>
      <c r="BO166" s="468">
        <v>9498.6099999999988</v>
      </c>
      <c r="BP166" s="468">
        <v>9498.6099999999988</v>
      </c>
      <c r="BQ166" s="468">
        <v>9498.6099999999988</v>
      </c>
      <c r="BR166" s="469">
        <v>9498.6099999999988</v>
      </c>
      <c r="BS166" s="547"/>
      <c r="BT166" s="547"/>
      <c r="BU166" s="381" t="s">
        <v>186</v>
      </c>
      <c r="BV166" s="547"/>
      <c r="BW166" s="470"/>
      <c r="BX166" s="200" t="s">
        <v>187</v>
      </c>
      <c r="BY166" s="694">
        <v>-1813.2800000000002</v>
      </c>
      <c r="BZ166" s="694">
        <v>1381.17</v>
      </c>
      <c r="CA166" s="694">
        <v>3953.2799999999997</v>
      </c>
      <c r="CB166" s="694">
        <v>2904.7200000000003</v>
      </c>
      <c r="CC166" s="687">
        <v>2736.48</v>
      </c>
      <c r="CD166" s="694">
        <v>336.24</v>
      </c>
      <c r="CE166" s="696"/>
      <c r="CF166" s="471"/>
      <c r="CG166" s="471"/>
      <c r="CH166" s="502"/>
      <c r="CI166" s="548"/>
      <c r="CJ166" s="548"/>
      <c r="CK166" s="547"/>
      <c r="CL166" s="381" t="s">
        <v>186</v>
      </c>
      <c r="CM166" s="471">
        <v>-1813.2800000000002</v>
      </c>
      <c r="CN166" s="471">
        <v>-432.11000000000013</v>
      </c>
      <c r="CO166" s="471">
        <v>3521.1699999999996</v>
      </c>
      <c r="CP166" s="471">
        <v>6425.8899999999994</v>
      </c>
      <c r="CQ166" s="471">
        <v>9162.369999999999</v>
      </c>
      <c r="CR166" s="471">
        <v>9498.6099999999988</v>
      </c>
      <c r="CS166" s="471">
        <v>9498.6099999999988</v>
      </c>
      <c r="CT166" s="471">
        <v>9498.6099999999988</v>
      </c>
      <c r="CU166" s="471">
        <v>9498.6099999999988</v>
      </c>
      <c r="CV166" s="471">
        <v>9498.6099999999988</v>
      </c>
      <c r="CW166" s="471">
        <v>9498.6099999999988</v>
      </c>
      <c r="CX166" s="471">
        <v>9498.6099999999988</v>
      </c>
      <c r="CY166" s="68">
        <v>18997.219999999998</v>
      </c>
      <c r="CZ166" s="68"/>
      <c r="DA166" s="381" t="s">
        <v>186</v>
      </c>
      <c r="DB166" s="547"/>
      <c r="DC166" s="547"/>
      <c r="DD166" s="470"/>
      <c r="DE166" s="547"/>
      <c r="DF166" s="173" t="s">
        <v>187</v>
      </c>
      <c r="DH166" s="592">
        <v>24000</v>
      </c>
      <c r="DI166" s="610">
        <v>-19545</v>
      </c>
      <c r="DJ166" s="472">
        <v>-19545</v>
      </c>
      <c r="DK166" s="472">
        <v>-19545</v>
      </c>
      <c r="DL166" s="472">
        <v>-19545</v>
      </c>
      <c r="DM166" s="472">
        <v>-19545</v>
      </c>
      <c r="DN166" s="472">
        <v>-19545</v>
      </c>
      <c r="DO166" s="472">
        <v>-19545</v>
      </c>
      <c r="DP166" s="472">
        <v>-19545</v>
      </c>
      <c r="DQ166" s="472">
        <v>-19545</v>
      </c>
      <c r="DR166" s="472">
        <v>-19545</v>
      </c>
      <c r="DS166" s="472">
        <v>-19545</v>
      </c>
      <c r="DT166" s="472">
        <v>-19545</v>
      </c>
      <c r="DU166" s="68"/>
      <c r="DV166" s="381" t="s">
        <v>186</v>
      </c>
      <c r="DW166" s="470">
        <v>-19545</v>
      </c>
      <c r="DX166" s="470">
        <v>-39090</v>
      </c>
      <c r="DY166" s="470">
        <v>-58635</v>
      </c>
      <c r="DZ166" s="470">
        <v>-78180</v>
      </c>
      <c r="EA166" s="470">
        <v>-97725</v>
      </c>
      <c r="EB166" s="470">
        <v>-117270</v>
      </c>
      <c r="EC166" s="470">
        <v>-136815</v>
      </c>
      <c r="ED166" s="470">
        <v>-156360</v>
      </c>
      <c r="EE166" s="470">
        <v>-175905</v>
      </c>
      <c r="EF166" s="470">
        <v>-195450</v>
      </c>
      <c r="EG166" s="470">
        <v>-214995</v>
      </c>
      <c r="EH166" s="473">
        <v>-234540</v>
      </c>
      <c r="EI166" s="405"/>
      <c r="EJ166" s="408"/>
      <c r="EK166" s="68"/>
      <c r="EL166" s="68"/>
      <c r="EM166" s="68"/>
      <c r="EN166" s="68"/>
      <c r="EO166" s="68"/>
      <c r="EP166" s="68"/>
      <c r="EQ166" s="68"/>
      <c r="ER166" s="68"/>
      <c r="ES166" s="68"/>
      <c r="ET166" s="68"/>
      <c r="EU166" s="68"/>
      <c r="EV166" s="68"/>
      <c r="EW166" s="68"/>
      <c r="EX166" s="68"/>
      <c r="JD166" s="592">
        <v>25489.68</v>
      </c>
      <c r="JF166" s="592">
        <v>14998.609999999999</v>
      </c>
      <c r="JH166" s="592">
        <v>14965.49</v>
      </c>
      <c r="JJ166" s="592">
        <v>5557.82</v>
      </c>
      <c r="JL166" s="592">
        <v>11538</v>
      </c>
      <c r="JN166" s="592">
        <f t="shared" si="55"/>
        <v>-1489.6800000000003</v>
      </c>
      <c r="JO166" s="593"/>
      <c r="JQ166" s="592">
        <f t="shared" si="56"/>
        <v>9001.3900000000012</v>
      </c>
      <c r="JR166" s="593">
        <v>-0.60291197882197223</v>
      </c>
    </row>
    <row r="167" spans="1:278" s="7" customFormat="1" ht="15" customHeight="1">
      <c r="A167" s="1" t="s">
        <v>188</v>
      </c>
      <c r="B167" s="6"/>
      <c r="C167" s="57" t="s">
        <v>189</v>
      </c>
      <c r="D167" s="66" t="e">
        <v>#VALUE!</v>
      </c>
      <c r="E167" s="57">
        <v>0</v>
      </c>
      <c r="F167" s="66" t="e">
        <v>#DIV/0!</v>
      </c>
      <c r="G167" s="57" t="s">
        <v>189</v>
      </c>
      <c r="H167" s="58" t="e">
        <v>#VALUE!</v>
      </c>
      <c r="I167" s="60"/>
      <c r="J167" s="61" t="e">
        <v>#VALUE!</v>
      </c>
      <c r="K167" s="62" t="e">
        <v>#VALUE!</v>
      </c>
      <c r="L167" s="63"/>
      <c r="M167" s="53"/>
      <c r="N167" s="64" t="s">
        <v>189</v>
      </c>
      <c r="O167" s="65"/>
      <c r="P167" s="172" t="s">
        <v>188</v>
      </c>
      <c r="Q167" s="66" t="e">
        <v>#VALUE!</v>
      </c>
      <c r="R167" s="57" t="s">
        <v>188</v>
      </c>
      <c r="S167" s="66" t="e">
        <v>#VALUE!</v>
      </c>
      <c r="T167" s="57" t="s">
        <v>188</v>
      </c>
      <c r="U167" s="58" t="e">
        <v>#VALUE!</v>
      </c>
      <c r="V167" s="60"/>
      <c r="W167" s="156">
        <v>38311.520000000004</v>
      </c>
      <c r="X167" s="157">
        <v>40151</v>
      </c>
      <c r="Y167" s="60"/>
      <c r="Z167" s="61" t="e">
        <v>#VALUE!</v>
      </c>
      <c r="AA167" s="62" t="e">
        <v>#VALUE!</v>
      </c>
      <c r="AO167" s="381" t="s">
        <v>188</v>
      </c>
      <c r="AQ167" s="53"/>
      <c r="AR167" s="404" t="s">
        <v>189</v>
      </c>
      <c r="AS167" s="694">
        <v>2147.12</v>
      </c>
      <c r="AT167" s="694">
        <v>2266.59</v>
      </c>
      <c r="AU167" s="694">
        <v>2201.6999999999998</v>
      </c>
      <c r="AV167" s="694">
        <v>2813.24</v>
      </c>
      <c r="AW167" s="687">
        <v>2408.5100000000002</v>
      </c>
      <c r="AX167" s="694">
        <v>2435.91</v>
      </c>
      <c r="AY167" s="696">
        <v>2765.63</v>
      </c>
      <c r="AZ167" s="471">
        <v>2850.75</v>
      </c>
      <c r="BA167" s="471">
        <v>2634.72</v>
      </c>
      <c r="BB167" s="502"/>
      <c r="BC167" s="471"/>
      <c r="BD167" s="471"/>
      <c r="BE167" s="547"/>
      <c r="BF167" s="381" t="s">
        <v>188</v>
      </c>
      <c r="BG167" s="469">
        <v>2147.12</v>
      </c>
      <c r="BH167" s="468">
        <v>4413.71</v>
      </c>
      <c r="BI167" s="468">
        <v>6615.41</v>
      </c>
      <c r="BJ167" s="468">
        <v>9428.65</v>
      </c>
      <c r="BK167" s="468">
        <v>11837.16</v>
      </c>
      <c r="BL167" s="468">
        <v>14273.07</v>
      </c>
      <c r="BM167" s="468">
        <v>17038.7</v>
      </c>
      <c r="BN167" s="468">
        <v>19889.45</v>
      </c>
      <c r="BO167" s="468">
        <v>22524.170000000002</v>
      </c>
      <c r="BP167" s="468">
        <v>22524.170000000002</v>
      </c>
      <c r="BQ167" s="468">
        <v>22524.170000000002</v>
      </c>
      <c r="BR167" s="469">
        <v>22524.170000000002</v>
      </c>
      <c r="BS167" s="547"/>
      <c r="BT167" s="547"/>
      <c r="BU167" s="381" t="s">
        <v>188</v>
      </c>
      <c r="BV167" s="547"/>
      <c r="BW167" s="470"/>
      <c r="BX167" s="200" t="s">
        <v>189</v>
      </c>
      <c r="BY167" s="694">
        <v>2147.12</v>
      </c>
      <c r="BZ167" s="694">
        <v>2266.59</v>
      </c>
      <c r="CA167" s="694">
        <v>2201.6999999999998</v>
      </c>
      <c r="CB167" s="694">
        <v>2813.24</v>
      </c>
      <c r="CC167" s="687">
        <v>2408.5100000000002</v>
      </c>
      <c r="CD167" s="694">
        <v>2435.91</v>
      </c>
      <c r="CE167" s="696">
        <v>2765.63</v>
      </c>
      <c r="CF167" s="471">
        <v>2850.75</v>
      </c>
      <c r="CG167" s="471">
        <v>2634.72</v>
      </c>
      <c r="CH167" s="502"/>
      <c r="CI167" s="548"/>
      <c r="CJ167" s="548"/>
      <c r="CK167" s="547"/>
      <c r="CL167" s="381" t="s">
        <v>188</v>
      </c>
      <c r="CM167" s="471">
        <v>2147.12</v>
      </c>
      <c r="CN167" s="471">
        <v>4413.71</v>
      </c>
      <c r="CO167" s="471">
        <v>6615.41</v>
      </c>
      <c r="CP167" s="471">
        <v>9428.65</v>
      </c>
      <c r="CQ167" s="471">
        <v>11837.16</v>
      </c>
      <c r="CR167" s="471">
        <v>14273.07</v>
      </c>
      <c r="CS167" s="471">
        <v>17038.7</v>
      </c>
      <c r="CT167" s="471">
        <v>19889.45</v>
      </c>
      <c r="CU167" s="471">
        <v>22524.170000000002</v>
      </c>
      <c r="CV167" s="471">
        <v>22524.170000000002</v>
      </c>
      <c r="CW167" s="471">
        <v>22524.170000000002</v>
      </c>
      <c r="CX167" s="471">
        <v>22524.170000000002</v>
      </c>
      <c r="CY167" s="68">
        <v>30032.226666666669</v>
      </c>
      <c r="CZ167" s="547"/>
      <c r="DA167" s="381" t="s">
        <v>188</v>
      </c>
      <c r="DB167" s="547"/>
      <c r="DC167" s="547"/>
      <c r="DD167" s="470"/>
      <c r="DE167" s="547"/>
      <c r="DF167" s="173" t="s">
        <v>189</v>
      </c>
      <c r="DH167" s="592">
        <v>42700.31</v>
      </c>
      <c r="DI167" s="610">
        <v>-19545</v>
      </c>
      <c r="DJ167" s="472">
        <v>-19545</v>
      </c>
      <c r="DK167" s="472">
        <v>-19545</v>
      </c>
      <c r="DL167" s="472">
        <v>-19545</v>
      </c>
      <c r="DM167" s="472">
        <v>-19545</v>
      </c>
      <c r="DN167" s="472">
        <v>-19545</v>
      </c>
      <c r="DO167" s="472">
        <v>-19545</v>
      </c>
      <c r="DP167" s="472">
        <v>-19545</v>
      </c>
      <c r="DQ167" s="472">
        <v>-19545</v>
      </c>
      <c r="DR167" s="472">
        <v>-19545</v>
      </c>
      <c r="DS167" s="472">
        <v>-19545</v>
      </c>
      <c r="DT167" s="472">
        <v>-19545</v>
      </c>
      <c r="DU167" s="68"/>
      <c r="DV167" s="381" t="s">
        <v>188</v>
      </c>
      <c r="DW167" s="470">
        <v>-19545</v>
      </c>
      <c r="DX167" s="470">
        <v>-39090</v>
      </c>
      <c r="DY167" s="470">
        <v>-58635</v>
      </c>
      <c r="DZ167" s="470">
        <v>-78180</v>
      </c>
      <c r="EA167" s="470">
        <v>-97725</v>
      </c>
      <c r="EB167" s="470">
        <v>-117270</v>
      </c>
      <c r="EC167" s="470">
        <v>-136815</v>
      </c>
      <c r="ED167" s="470">
        <v>-156360</v>
      </c>
      <c r="EE167" s="470">
        <v>-175905</v>
      </c>
      <c r="EF167" s="470">
        <v>-195450</v>
      </c>
      <c r="EG167" s="470">
        <v>-214995</v>
      </c>
      <c r="EH167" s="473">
        <v>-234540</v>
      </c>
      <c r="EI167" s="405"/>
      <c r="EJ167" s="408"/>
      <c r="EK167" s="68"/>
      <c r="EL167" s="68"/>
      <c r="EM167" s="68"/>
      <c r="EN167" s="68"/>
      <c r="EO167" s="68"/>
      <c r="EP167" s="68"/>
      <c r="EQ167" s="68"/>
      <c r="ER167" s="68"/>
      <c r="ES167" s="68"/>
      <c r="ET167" s="68"/>
      <c r="EU167" s="68"/>
      <c r="EV167" s="68"/>
      <c r="EW167" s="68"/>
      <c r="EX167" s="68"/>
      <c r="JD167" s="592">
        <v>39048.99</v>
      </c>
      <c r="JF167" s="592">
        <v>31586.93</v>
      </c>
      <c r="JH167" s="592">
        <v>35235.26</v>
      </c>
      <c r="JJ167" s="592">
        <v>38311.520000000004</v>
      </c>
      <c r="JL167" s="592">
        <v>40151</v>
      </c>
      <c r="JN167" s="592">
        <f t="shared" si="55"/>
        <v>3651.3199999999997</v>
      </c>
      <c r="JO167" s="593"/>
      <c r="JQ167" s="592">
        <f t="shared" si="56"/>
        <v>11113.379999999997</v>
      </c>
      <c r="JR167" s="593">
        <v>-0.60291197882197223</v>
      </c>
    </row>
    <row r="168" spans="1:278" s="7" customFormat="1" ht="15" customHeight="1">
      <c r="A168" s="1" t="s">
        <v>190</v>
      </c>
      <c r="B168" s="6"/>
      <c r="C168" s="57" t="s">
        <v>191</v>
      </c>
      <c r="D168" s="66" t="e">
        <v>#VALUE!</v>
      </c>
      <c r="E168" s="57">
        <v>0</v>
      </c>
      <c r="F168" s="66" t="e">
        <v>#DIV/0!</v>
      </c>
      <c r="G168" s="57" t="s">
        <v>191</v>
      </c>
      <c r="H168" s="58" t="e">
        <v>#VALUE!</v>
      </c>
      <c r="I168" s="60"/>
      <c r="J168" s="61" t="e">
        <v>#VALUE!</v>
      </c>
      <c r="K168" s="62" t="e">
        <v>#VALUE!</v>
      </c>
      <c r="L168" s="63"/>
      <c r="M168" s="53"/>
      <c r="N168" s="64" t="s">
        <v>191</v>
      </c>
      <c r="O168" s="65"/>
      <c r="P168" s="172" t="s">
        <v>190</v>
      </c>
      <c r="Q168" s="66" t="e">
        <v>#VALUE!</v>
      </c>
      <c r="R168" s="57" t="s">
        <v>190</v>
      </c>
      <c r="S168" s="66" t="e">
        <v>#VALUE!</v>
      </c>
      <c r="T168" s="57" t="s">
        <v>190</v>
      </c>
      <c r="U168" s="58" t="e">
        <v>#VALUE!</v>
      </c>
      <c r="V168" s="60"/>
      <c r="W168" s="156">
        <v>0</v>
      </c>
      <c r="X168" s="157">
        <v>0</v>
      </c>
      <c r="Y168" s="60"/>
      <c r="Z168" s="61" t="e">
        <v>#VALUE!</v>
      </c>
      <c r="AA168" s="62" t="e">
        <v>#VALUE!</v>
      </c>
      <c r="AO168" s="381" t="s">
        <v>190</v>
      </c>
      <c r="AQ168" s="53"/>
      <c r="AR168" s="404" t="s">
        <v>191</v>
      </c>
      <c r="AS168" s="694"/>
      <c r="AT168" s="694"/>
      <c r="AU168" s="694"/>
      <c r="AV168" s="694"/>
      <c r="AW168" s="687"/>
      <c r="AX168" s="694"/>
      <c r="AY168" s="696"/>
      <c r="AZ168" s="471"/>
      <c r="BA168" s="471"/>
      <c r="BB168" s="502"/>
      <c r="BC168" s="471"/>
      <c r="BD168" s="471"/>
      <c r="BE168" s="547"/>
      <c r="BF168" s="381" t="s">
        <v>190</v>
      </c>
      <c r="BG168" s="469">
        <v>0</v>
      </c>
      <c r="BH168" s="468">
        <v>0</v>
      </c>
      <c r="BI168" s="468">
        <v>0</v>
      </c>
      <c r="BJ168" s="468">
        <v>0</v>
      </c>
      <c r="BK168" s="468">
        <v>0</v>
      </c>
      <c r="BL168" s="468">
        <v>0</v>
      </c>
      <c r="BM168" s="468">
        <v>0</v>
      </c>
      <c r="BN168" s="468">
        <v>0</v>
      </c>
      <c r="BO168" s="468">
        <v>0</v>
      </c>
      <c r="BP168" s="468">
        <v>0</v>
      </c>
      <c r="BQ168" s="468">
        <v>0</v>
      </c>
      <c r="BR168" s="469">
        <v>0</v>
      </c>
      <c r="BS168" s="547"/>
      <c r="BT168" s="547"/>
      <c r="BU168" s="381" t="s">
        <v>190</v>
      </c>
      <c r="BV168" s="547"/>
      <c r="BW168" s="470"/>
      <c r="BX168" s="200" t="s">
        <v>191</v>
      </c>
      <c r="BY168" s="694"/>
      <c r="BZ168" s="694"/>
      <c r="CA168" s="694"/>
      <c r="CB168" s="694"/>
      <c r="CC168" s="687"/>
      <c r="CD168" s="694"/>
      <c r="CE168" s="696"/>
      <c r="CF168" s="471"/>
      <c r="CG168" s="471"/>
      <c r="CH168" s="502"/>
      <c r="CI168" s="548"/>
      <c r="CJ168" s="548"/>
      <c r="CK168" s="547"/>
      <c r="CL168" s="381" t="s">
        <v>190</v>
      </c>
      <c r="CM168" s="471">
        <v>0</v>
      </c>
      <c r="CN168" s="471">
        <v>0</v>
      </c>
      <c r="CO168" s="471">
        <v>0</v>
      </c>
      <c r="CP168" s="471">
        <v>0</v>
      </c>
      <c r="CQ168" s="471">
        <v>0</v>
      </c>
      <c r="CR168" s="471">
        <v>0</v>
      </c>
      <c r="CS168" s="471">
        <v>0</v>
      </c>
      <c r="CT168" s="471">
        <v>0</v>
      </c>
      <c r="CU168" s="471">
        <v>0</v>
      </c>
      <c r="CV168" s="471">
        <v>0</v>
      </c>
      <c r="CW168" s="471">
        <v>0</v>
      </c>
      <c r="CX168" s="471">
        <v>0</v>
      </c>
      <c r="CY168" s="68"/>
      <c r="CZ168" s="547"/>
      <c r="DA168" s="381" t="s">
        <v>190</v>
      </c>
      <c r="DB168" s="547"/>
      <c r="DC168" s="547"/>
      <c r="DD168" s="470"/>
      <c r="DE168" s="547"/>
      <c r="DF168" s="173" t="s">
        <v>191</v>
      </c>
      <c r="DH168" s="592">
        <v>0</v>
      </c>
      <c r="DI168" s="610">
        <v>-19545</v>
      </c>
      <c r="DJ168" s="472">
        <v>-19545</v>
      </c>
      <c r="DK168" s="472">
        <v>-19545</v>
      </c>
      <c r="DL168" s="472">
        <v>-19545</v>
      </c>
      <c r="DM168" s="472">
        <v>-19545</v>
      </c>
      <c r="DN168" s="472">
        <v>-19545</v>
      </c>
      <c r="DO168" s="472">
        <v>-19545</v>
      </c>
      <c r="DP168" s="472">
        <v>-19545</v>
      </c>
      <c r="DQ168" s="472">
        <v>-19545</v>
      </c>
      <c r="DR168" s="472">
        <v>-19545</v>
      </c>
      <c r="DS168" s="472">
        <v>-19545</v>
      </c>
      <c r="DT168" s="472">
        <v>-19545</v>
      </c>
      <c r="DU168" s="68"/>
      <c r="DV168" s="381" t="s">
        <v>190</v>
      </c>
      <c r="DW168" s="470">
        <v>-19545</v>
      </c>
      <c r="DX168" s="470">
        <v>-39090</v>
      </c>
      <c r="DY168" s="470">
        <v>-58635</v>
      </c>
      <c r="DZ168" s="470">
        <v>-78180</v>
      </c>
      <c r="EA168" s="470">
        <v>-97725</v>
      </c>
      <c r="EB168" s="470">
        <v>-117270</v>
      </c>
      <c r="EC168" s="470">
        <v>-136815</v>
      </c>
      <c r="ED168" s="470">
        <v>-156360</v>
      </c>
      <c r="EE168" s="470">
        <v>-175905</v>
      </c>
      <c r="EF168" s="470">
        <v>-195450</v>
      </c>
      <c r="EG168" s="470">
        <v>-214995</v>
      </c>
      <c r="EH168" s="473">
        <v>-234540</v>
      </c>
      <c r="EI168" s="405"/>
      <c r="EJ168" s="408"/>
      <c r="EK168" s="68"/>
      <c r="EL168" s="68"/>
      <c r="EM168" s="68"/>
      <c r="EN168" s="68"/>
      <c r="EO168" s="68"/>
      <c r="EP168" s="68"/>
      <c r="EQ168" s="68"/>
      <c r="ER168" s="68"/>
      <c r="ES168" s="68"/>
      <c r="ET168" s="68"/>
      <c r="EU168" s="68"/>
      <c r="EV168" s="68"/>
      <c r="EW168" s="68"/>
      <c r="EX168" s="68"/>
      <c r="JD168" s="592">
        <v>0</v>
      </c>
      <c r="JF168" s="592">
        <v>0</v>
      </c>
      <c r="JH168" s="592">
        <v>0</v>
      </c>
      <c r="JJ168" s="592">
        <v>0</v>
      </c>
      <c r="JL168" s="592">
        <v>0</v>
      </c>
      <c r="JN168" s="592">
        <f t="shared" si="55"/>
        <v>0</v>
      </c>
      <c r="JO168" s="593"/>
      <c r="JQ168" s="592">
        <f t="shared" si="56"/>
        <v>0</v>
      </c>
      <c r="JR168" s="593">
        <v>-0.60291197882197223</v>
      </c>
    </row>
    <row r="169" spans="1:278" s="7" customFormat="1" ht="15" customHeight="1">
      <c r="A169" s="1" t="s">
        <v>192</v>
      </c>
      <c r="B169" s="6"/>
      <c r="C169" s="57" t="s">
        <v>193</v>
      </c>
      <c r="D169" s="66" t="e">
        <v>#VALUE!</v>
      </c>
      <c r="E169" s="57">
        <v>0</v>
      </c>
      <c r="F169" s="66" t="e">
        <v>#DIV/0!</v>
      </c>
      <c r="G169" s="57" t="s">
        <v>193</v>
      </c>
      <c r="H169" s="58" t="e">
        <v>#VALUE!</v>
      </c>
      <c r="I169" s="60"/>
      <c r="J169" s="61" t="e">
        <v>#VALUE!</v>
      </c>
      <c r="K169" s="62" t="e">
        <v>#VALUE!</v>
      </c>
      <c r="L169" s="63"/>
      <c r="M169" s="53"/>
      <c r="N169" s="64" t="s">
        <v>193</v>
      </c>
      <c r="O169" s="65"/>
      <c r="P169" s="172" t="s">
        <v>192</v>
      </c>
      <c r="Q169" s="66" t="e">
        <v>#VALUE!</v>
      </c>
      <c r="R169" s="57" t="s">
        <v>192</v>
      </c>
      <c r="S169" s="66" t="e">
        <v>#VALUE!</v>
      </c>
      <c r="T169" s="57" t="s">
        <v>192</v>
      </c>
      <c r="U169" s="58" t="e">
        <v>#VALUE!</v>
      </c>
      <c r="V169" s="60"/>
      <c r="W169" s="156">
        <v>300</v>
      </c>
      <c r="X169" s="157">
        <v>0</v>
      </c>
      <c r="Y169" s="60"/>
      <c r="Z169" s="61" t="e">
        <v>#VALUE!</v>
      </c>
      <c r="AA169" s="62" t="e">
        <v>#VALUE!</v>
      </c>
      <c r="AO169" s="381" t="s">
        <v>192</v>
      </c>
      <c r="AQ169" s="53"/>
      <c r="AR169" s="404" t="s">
        <v>193</v>
      </c>
      <c r="AS169" s="694"/>
      <c r="AT169" s="694"/>
      <c r="AU169" s="694"/>
      <c r="AV169" s="694"/>
      <c r="AW169" s="687"/>
      <c r="AX169" s="694"/>
      <c r="AY169" s="696"/>
      <c r="AZ169" s="471"/>
      <c r="BA169" s="471"/>
      <c r="BB169" s="502"/>
      <c r="BC169" s="471"/>
      <c r="BD169" s="471"/>
      <c r="BE169" s="547"/>
      <c r="BF169" s="381" t="s">
        <v>192</v>
      </c>
      <c r="BG169" s="469">
        <v>0</v>
      </c>
      <c r="BH169" s="468">
        <v>0</v>
      </c>
      <c r="BI169" s="468">
        <v>0</v>
      </c>
      <c r="BJ169" s="468">
        <v>0</v>
      </c>
      <c r="BK169" s="468">
        <v>0</v>
      </c>
      <c r="BL169" s="468">
        <v>0</v>
      </c>
      <c r="BM169" s="468">
        <v>0</v>
      </c>
      <c r="BN169" s="468">
        <v>0</v>
      </c>
      <c r="BO169" s="468">
        <v>0</v>
      </c>
      <c r="BP169" s="468">
        <v>0</v>
      </c>
      <c r="BQ169" s="468">
        <v>0</v>
      </c>
      <c r="BR169" s="469">
        <v>0</v>
      </c>
      <c r="BS169" s="547"/>
      <c r="BT169" s="547"/>
      <c r="BU169" s="381" t="s">
        <v>192</v>
      </c>
      <c r="BV169" s="547"/>
      <c r="BW169" s="470"/>
      <c r="BX169" s="200" t="s">
        <v>193</v>
      </c>
      <c r="BY169" s="694"/>
      <c r="BZ169" s="694"/>
      <c r="CA169" s="694"/>
      <c r="CB169" s="694"/>
      <c r="CC169" s="687"/>
      <c r="CD169" s="694"/>
      <c r="CE169" s="696"/>
      <c r="CF169" s="471"/>
      <c r="CG169" s="471"/>
      <c r="CH169" s="502"/>
      <c r="CI169" s="548"/>
      <c r="CJ169" s="548"/>
      <c r="CK169" s="547"/>
      <c r="CL169" s="381" t="s">
        <v>192</v>
      </c>
      <c r="CM169" s="471">
        <v>0</v>
      </c>
      <c r="CN169" s="471">
        <v>0</v>
      </c>
      <c r="CO169" s="471">
        <v>0</v>
      </c>
      <c r="CP169" s="471">
        <v>0</v>
      </c>
      <c r="CQ169" s="471">
        <v>0</v>
      </c>
      <c r="CR169" s="471">
        <v>0</v>
      </c>
      <c r="CS169" s="471">
        <v>0</v>
      </c>
      <c r="CT169" s="471">
        <v>0</v>
      </c>
      <c r="CU169" s="471">
        <v>0</v>
      </c>
      <c r="CV169" s="471">
        <v>0</v>
      </c>
      <c r="CW169" s="471">
        <v>0</v>
      </c>
      <c r="CX169" s="471">
        <v>0</v>
      </c>
      <c r="CY169" s="68"/>
      <c r="CZ169" s="547"/>
      <c r="DA169" s="381" t="s">
        <v>192</v>
      </c>
      <c r="DB169" s="547"/>
      <c r="DC169" s="547"/>
      <c r="DD169" s="470"/>
      <c r="DE169" s="547"/>
      <c r="DF169" s="173" t="s">
        <v>193</v>
      </c>
      <c r="DH169" s="592">
        <v>0</v>
      </c>
      <c r="DI169" s="610">
        <v>-19545</v>
      </c>
      <c r="DJ169" s="472">
        <v>-19545</v>
      </c>
      <c r="DK169" s="472">
        <v>-19545</v>
      </c>
      <c r="DL169" s="472">
        <v>-19545</v>
      </c>
      <c r="DM169" s="472">
        <v>-19545</v>
      </c>
      <c r="DN169" s="472">
        <v>-19545</v>
      </c>
      <c r="DO169" s="472">
        <v>-19545</v>
      </c>
      <c r="DP169" s="472">
        <v>-19545</v>
      </c>
      <c r="DQ169" s="472">
        <v>-19545</v>
      </c>
      <c r="DR169" s="472">
        <v>-19545</v>
      </c>
      <c r="DS169" s="472">
        <v>-19545</v>
      </c>
      <c r="DT169" s="472">
        <v>-19545</v>
      </c>
      <c r="DU169" s="68"/>
      <c r="DV169" s="381" t="s">
        <v>192</v>
      </c>
      <c r="DW169" s="470">
        <v>-19545</v>
      </c>
      <c r="DX169" s="470">
        <v>-39090</v>
      </c>
      <c r="DY169" s="470">
        <v>-58635</v>
      </c>
      <c r="DZ169" s="470">
        <v>-78180</v>
      </c>
      <c r="EA169" s="470">
        <v>-97725</v>
      </c>
      <c r="EB169" s="470">
        <v>-117270</v>
      </c>
      <c r="EC169" s="470">
        <v>-136815</v>
      </c>
      <c r="ED169" s="470">
        <v>-156360</v>
      </c>
      <c r="EE169" s="470">
        <v>-175905</v>
      </c>
      <c r="EF169" s="470">
        <v>-195450</v>
      </c>
      <c r="EG169" s="470">
        <v>-214995</v>
      </c>
      <c r="EH169" s="473">
        <v>-234540</v>
      </c>
      <c r="EI169" s="405"/>
      <c r="EJ169" s="408"/>
      <c r="EK169" s="68"/>
      <c r="EL169" s="68"/>
      <c r="EM169" s="68"/>
      <c r="EN169" s="68"/>
      <c r="EO169" s="68"/>
      <c r="EP169" s="68"/>
      <c r="EQ169" s="68"/>
      <c r="ER169" s="68"/>
      <c r="ES169" s="68"/>
      <c r="ET169" s="68"/>
      <c r="EU169" s="68"/>
      <c r="EV169" s="68"/>
      <c r="EW169" s="68"/>
      <c r="EX169" s="68"/>
      <c r="JD169" s="592">
        <v>0</v>
      </c>
      <c r="JF169" s="592">
        <v>0</v>
      </c>
      <c r="JH169" s="592">
        <v>0</v>
      </c>
      <c r="JJ169" s="592">
        <v>300</v>
      </c>
      <c r="JL169" s="592">
        <v>0</v>
      </c>
      <c r="JN169" s="592">
        <f t="shared" si="55"/>
        <v>0</v>
      </c>
      <c r="JO169" s="593"/>
      <c r="JQ169" s="592">
        <f t="shared" si="56"/>
        <v>0</v>
      </c>
      <c r="JR169" s="593">
        <v>-0.60291197882197223</v>
      </c>
    </row>
    <row r="170" spans="1:278" s="7" customFormat="1" ht="15" customHeight="1">
      <c r="A170" s="1" t="s">
        <v>194</v>
      </c>
      <c r="B170" s="6"/>
      <c r="C170" s="57" t="s">
        <v>195</v>
      </c>
      <c r="D170" s="66" t="e">
        <v>#VALUE!</v>
      </c>
      <c r="E170" s="57">
        <v>0</v>
      </c>
      <c r="F170" s="66" t="e">
        <v>#DIV/0!</v>
      </c>
      <c r="G170" s="57" t="s">
        <v>195</v>
      </c>
      <c r="H170" s="58" t="e">
        <v>#VALUE!</v>
      </c>
      <c r="I170" s="60"/>
      <c r="J170" s="61" t="e">
        <v>#VALUE!</v>
      </c>
      <c r="K170" s="62" t="e">
        <v>#VALUE!</v>
      </c>
      <c r="L170" s="63"/>
      <c r="M170" s="53"/>
      <c r="N170" s="64" t="s">
        <v>195</v>
      </c>
      <c r="O170" s="65"/>
      <c r="P170" s="172" t="s">
        <v>194</v>
      </c>
      <c r="Q170" s="66" t="e">
        <v>#VALUE!</v>
      </c>
      <c r="R170" s="57" t="s">
        <v>194</v>
      </c>
      <c r="S170" s="66" t="e">
        <v>#VALUE!</v>
      </c>
      <c r="T170" s="57" t="s">
        <v>194</v>
      </c>
      <c r="U170" s="58" t="e">
        <v>#VALUE!</v>
      </c>
      <c r="V170" s="60"/>
      <c r="W170" s="156">
        <v>1643.3999999999999</v>
      </c>
      <c r="X170" s="157">
        <v>1549</v>
      </c>
      <c r="Y170" s="60"/>
      <c r="Z170" s="61" t="e">
        <v>#VALUE!</v>
      </c>
      <c r="AA170" s="62" t="e">
        <v>#VALUE!</v>
      </c>
      <c r="AO170" s="381" t="s">
        <v>194</v>
      </c>
      <c r="AQ170" s="53"/>
      <c r="AR170" s="404" t="s">
        <v>195</v>
      </c>
      <c r="AS170" s="694"/>
      <c r="AT170" s="694"/>
      <c r="AU170" s="694"/>
      <c r="AV170" s="694"/>
      <c r="AW170" s="687"/>
      <c r="AX170" s="694"/>
      <c r="AY170" s="696"/>
      <c r="AZ170" s="471"/>
      <c r="BA170" s="471">
        <v>203.74</v>
      </c>
      <c r="BB170" s="502"/>
      <c r="BC170" s="471"/>
      <c r="BD170" s="471"/>
      <c r="BE170" s="547"/>
      <c r="BF170" s="381" t="s">
        <v>194</v>
      </c>
      <c r="BG170" s="469">
        <v>0</v>
      </c>
      <c r="BH170" s="468">
        <v>0</v>
      </c>
      <c r="BI170" s="468">
        <v>0</v>
      </c>
      <c r="BJ170" s="468">
        <v>0</v>
      </c>
      <c r="BK170" s="468">
        <v>0</v>
      </c>
      <c r="BL170" s="468">
        <v>0</v>
      </c>
      <c r="BM170" s="468">
        <v>0</v>
      </c>
      <c r="BN170" s="468">
        <v>0</v>
      </c>
      <c r="BO170" s="468">
        <v>203.74</v>
      </c>
      <c r="BP170" s="468">
        <v>203.74</v>
      </c>
      <c r="BQ170" s="468">
        <v>203.74</v>
      </c>
      <c r="BR170" s="469">
        <v>203.74</v>
      </c>
      <c r="BS170" s="547"/>
      <c r="BT170" s="547"/>
      <c r="BU170" s="381" t="s">
        <v>194</v>
      </c>
      <c r="BV170" s="547"/>
      <c r="BW170" s="470"/>
      <c r="BX170" s="200" t="s">
        <v>195</v>
      </c>
      <c r="BY170" s="694"/>
      <c r="BZ170" s="694"/>
      <c r="CA170" s="694"/>
      <c r="CB170" s="694"/>
      <c r="CC170" s="687"/>
      <c r="CD170" s="694"/>
      <c r="CE170" s="696"/>
      <c r="CF170" s="471"/>
      <c r="CG170" s="471">
        <v>203.74</v>
      </c>
      <c r="CH170" s="502"/>
      <c r="CI170" s="548"/>
      <c r="CJ170" s="548"/>
      <c r="CK170" s="547"/>
      <c r="CL170" s="381" t="s">
        <v>194</v>
      </c>
      <c r="CM170" s="471">
        <v>0</v>
      </c>
      <c r="CN170" s="471">
        <v>0</v>
      </c>
      <c r="CO170" s="471">
        <v>0</v>
      </c>
      <c r="CP170" s="471">
        <v>0</v>
      </c>
      <c r="CQ170" s="471">
        <v>0</v>
      </c>
      <c r="CR170" s="471">
        <v>0</v>
      </c>
      <c r="CS170" s="471">
        <v>0</v>
      </c>
      <c r="CT170" s="471">
        <v>0</v>
      </c>
      <c r="CU170" s="471">
        <v>203.74</v>
      </c>
      <c r="CV170" s="471">
        <v>203.74</v>
      </c>
      <c r="CW170" s="471">
        <v>203.74</v>
      </c>
      <c r="CX170" s="471">
        <v>203.74</v>
      </c>
      <c r="CY170" s="68">
        <v>2444.88</v>
      </c>
      <c r="CZ170" s="68">
        <v>420.08247422680409</v>
      </c>
      <c r="DA170" s="381" t="s">
        <v>194</v>
      </c>
      <c r="DB170" s="547"/>
      <c r="DC170" s="547"/>
      <c r="DD170" s="470"/>
      <c r="DE170" s="547"/>
      <c r="DF170" s="173" t="s">
        <v>195</v>
      </c>
      <c r="DH170" s="592">
        <v>2000</v>
      </c>
      <c r="DI170" s="610">
        <v>-19545</v>
      </c>
      <c r="DJ170" s="472">
        <v>-19545</v>
      </c>
      <c r="DK170" s="472">
        <v>-19545</v>
      </c>
      <c r="DL170" s="472">
        <v>-19545</v>
      </c>
      <c r="DM170" s="472">
        <v>-19545</v>
      </c>
      <c r="DN170" s="472">
        <v>-19545</v>
      </c>
      <c r="DO170" s="472">
        <v>-19545</v>
      </c>
      <c r="DP170" s="472">
        <v>-19545</v>
      </c>
      <c r="DQ170" s="472">
        <v>-19545</v>
      </c>
      <c r="DR170" s="472">
        <v>-19545</v>
      </c>
      <c r="DS170" s="472">
        <v>-19545</v>
      </c>
      <c r="DT170" s="472">
        <v>-19545</v>
      </c>
      <c r="DU170" s="68"/>
      <c r="DV170" s="381" t="s">
        <v>194</v>
      </c>
      <c r="DW170" s="470">
        <v>-19545</v>
      </c>
      <c r="DX170" s="470">
        <v>-39090</v>
      </c>
      <c r="DY170" s="470">
        <v>-58635</v>
      </c>
      <c r="DZ170" s="470">
        <v>-78180</v>
      </c>
      <c r="EA170" s="470">
        <v>-97725</v>
      </c>
      <c r="EB170" s="470">
        <v>-117270</v>
      </c>
      <c r="EC170" s="470">
        <v>-136815</v>
      </c>
      <c r="ED170" s="470">
        <v>-156360</v>
      </c>
      <c r="EE170" s="470">
        <v>-175905</v>
      </c>
      <c r="EF170" s="470">
        <v>-195450</v>
      </c>
      <c r="EG170" s="470">
        <v>-214995</v>
      </c>
      <c r="EH170" s="473">
        <v>-234540</v>
      </c>
      <c r="EI170" s="405"/>
      <c r="EJ170" s="408"/>
      <c r="EK170" s="68"/>
      <c r="EL170" s="68"/>
      <c r="EM170" s="68"/>
      <c r="EN170" s="68"/>
      <c r="EO170" s="68"/>
      <c r="EP170" s="68"/>
      <c r="EQ170" s="68"/>
      <c r="ER170" s="68"/>
      <c r="ES170" s="68"/>
      <c r="ET170" s="68"/>
      <c r="EU170" s="68"/>
      <c r="EV170" s="68"/>
      <c r="EW170" s="68"/>
      <c r="EX170" s="68"/>
      <c r="JD170" s="592">
        <v>493.45</v>
      </c>
      <c r="JF170" s="592">
        <v>203.74</v>
      </c>
      <c r="JH170" s="592">
        <v>1468.8600000000001</v>
      </c>
      <c r="JJ170" s="592">
        <v>1643.3999999999999</v>
      </c>
      <c r="JL170" s="592">
        <v>1549</v>
      </c>
      <c r="JN170" s="592">
        <f t="shared" si="55"/>
        <v>1506.55</v>
      </c>
      <c r="JO170" s="593"/>
      <c r="JQ170" s="592">
        <f t="shared" si="56"/>
        <v>1796.26</v>
      </c>
      <c r="JR170" s="593">
        <v>-0.60291197882197223</v>
      </c>
    </row>
    <row r="171" spans="1:278" s="7" customFormat="1" ht="15" customHeight="1">
      <c r="A171" s="1" t="s">
        <v>196</v>
      </c>
      <c r="B171" s="6"/>
      <c r="C171" s="118" t="s">
        <v>197</v>
      </c>
      <c r="D171" s="66" t="e">
        <v>#VALUE!</v>
      </c>
      <c r="E171" s="57">
        <v>0</v>
      </c>
      <c r="F171" s="66" t="e">
        <v>#DIV/0!</v>
      </c>
      <c r="G171" s="57" t="s">
        <v>197</v>
      </c>
      <c r="H171" s="58" t="e">
        <v>#VALUE!</v>
      </c>
      <c r="I171" s="60"/>
      <c r="J171" s="61" t="e">
        <v>#VALUE!</v>
      </c>
      <c r="K171" s="62" t="e">
        <v>#VALUE!</v>
      </c>
      <c r="L171" s="63"/>
      <c r="M171" s="53"/>
      <c r="N171" s="64" t="s">
        <v>197</v>
      </c>
      <c r="O171" s="65"/>
      <c r="P171" s="172" t="s">
        <v>196</v>
      </c>
      <c r="Q171" s="66" t="e">
        <v>#VALUE!</v>
      </c>
      <c r="R171" s="57" t="s">
        <v>196</v>
      </c>
      <c r="S171" s="66" t="e">
        <v>#VALUE!</v>
      </c>
      <c r="T171" s="57" t="s">
        <v>196</v>
      </c>
      <c r="U171" s="58" t="e">
        <v>#VALUE!</v>
      </c>
      <c r="V171" s="60"/>
      <c r="W171" s="156">
        <v>36000</v>
      </c>
      <c r="X171" s="157">
        <v>36100</v>
      </c>
      <c r="Y171" s="60"/>
      <c r="Z171" s="61" t="e">
        <v>#VALUE!</v>
      </c>
      <c r="AA171" s="62" t="e">
        <v>#VALUE!</v>
      </c>
      <c r="AO171" s="381" t="s">
        <v>196</v>
      </c>
      <c r="AQ171" s="53"/>
      <c r="AR171" s="404" t="s">
        <v>197</v>
      </c>
      <c r="AS171" s="694">
        <v>3158.67</v>
      </c>
      <c r="AT171" s="694">
        <v>3000</v>
      </c>
      <c r="AU171" s="694">
        <v>3000</v>
      </c>
      <c r="AV171" s="694">
        <v>3000</v>
      </c>
      <c r="AW171" s="687">
        <v>3027.97</v>
      </c>
      <c r="AX171" s="694">
        <v>3600</v>
      </c>
      <c r="AY171" s="696">
        <v>3599.9999999999995</v>
      </c>
      <c r="AZ171" s="471">
        <v>3600</v>
      </c>
      <c r="BA171" s="471">
        <v>3600</v>
      </c>
      <c r="BB171" s="502"/>
      <c r="BC171" s="471"/>
      <c r="BD171" s="471"/>
      <c r="BE171" s="547"/>
      <c r="BF171" s="381" t="s">
        <v>196</v>
      </c>
      <c r="BG171" s="469">
        <v>3158.67</v>
      </c>
      <c r="BH171" s="468">
        <v>6158.67</v>
      </c>
      <c r="BI171" s="468">
        <v>9158.67</v>
      </c>
      <c r="BJ171" s="468">
        <v>12158.67</v>
      </c>
      <c r="BK171" s="468">
        <v>15186.64</v>
      </c>
      <c r="BL171" s="468">
        <v>18786.64</v>
      </c>
      <c r="BM171" s="468">
        <v>22386.639999999999</v>
      </c>
      <c r="BN171" s="468">
        <v>25986.639999999999</v>
      </c>
      <c r="BO171" s="468">
        <v>29586.639999999999</v>
      </c>
      <c r="BP171" s="468">
        <v>29586.639999999999</v>
      </c>
      <c r="BQ171" s="468">
        <v>29586.639999999999</v>
      </c>
      <c r="BR171" s="469">
        <v>29586.639999999999</v>
      </c>
      <c r="BS171" s="547"/>
      <c r="BT171" s="547"/>
      <c r="BU171" s="381" t="s">
        <v>196</v>
      </c>
      <c r="BV171" s="547"/>
      <c r="BW171" s="470"/>
      <c r="BX171" s="200" t="s">
        <v>197</v>
      </c>
      <c r="BY171" s="694">
        <v>3158.67</v>
      </c>
      <c r="BZ171" s="694">
        <v>3000</v>
      </c>
      <c r="CA171" s="694">
        <v>3000</v>
      </c>
      <c r="CB171" s="694">
        <v>3000</v>
      </c>
      <c r="CC171" s="687">
        <v>3027.97</v>
      </c>
      <c r="CD171" s="694">
        <v>3600</v>
      </c>
      <c r="CE171" s="696">
        <v>3599.9999999999995</v>
      </c>
      <c r="CF171" s="471">
        <v>3600</v>
      </c>
      <c r="CG171" s="471">
        <v>3600</v>
      </c>
      <c r="CH171" s="502"/>
      <c r="CI171" s="548"/>
      <c r="CJ171" s="548"/>
      <c r="CK171" s="547"/>
      <c r="CL171" s="381" t="s">
        <v>196</v>
      </c>
      <c r="CM171" s="471">
        <v>3158.67</v>
      </c>
      <c r="CN171" s="471">
        <v>6158.67</v>
      </c>
      <c r="CO171" s="471">
        <v>9158.67</v>
      </c>
      <c r="CP171" s="471">
        <v>12158.67</v>
      </c>
      <c r="CQ171" s="471">
        <v>15186.64</v>
      </c>
      <c r="CR171" s="471">
        <v>18786.64</v>
      </c>
      <c r="CS171" s="471">
        <v>22386.639999999999</v>
      </c>
      <c r="CT171" s="471">
        <v>25986.639999999999</v>
      </c>
      <c r="CU171" s="471">
        <v>29586.639999999999</v>
      </c>
      <c r="CV171" s="471">
        <v>29586.639999999999</v>
      </c>
      <c r="CW171" s="471">
        <v>29586.639999999999</v>
      </c>
      <c r="CX171" s="471">
        <v>29586.639999999999</v>
      </c>
      <c r="CY171" s="68">
        <v>39448.853333333333</v>
      </c>
      <c r="CZ171" s="547"/>
      <c r="DA171" s="381" t="s">
        <v>196</v>
      </c>
      <c r="DB171" s="547"/>
      <c r="DC171" s="547"/>
      <c r="DD171" s="470"/>
      <c r="DE171" s="547"/>
      <c r="DF171" s="173" t="s">
        <v>197</v>
      </c>
      <c r="DH171" s="592">
        <v>43200</v>
      </c>
      <c r="DI171" s="610">
        <v>-19545</v>
      </c>
      <c r="DJ171" s="472">
        <v>-19545</v>
      </c>
      <c r="DK171" s="472">
        <v>-19545</v>
      </c>
      <c r="DL171" s="472">
        <v>-19545</v>
      </c>
      <c r="DM171" s="472">
        <v>-19545</v>
      </c>
      <c r="DN171" s="472">
        <v>-19545</v>
      </c>
      <c r="DO171" s="472">
        <v>-19545</v>
      </c>
      <c r="DP171" s="472">
        <v>-19545</v>
      </c>
      <c r="DQ171" s="472">
        <v>-19545</v>
      </c>
      <c r="DR171" s="472">
        <v>-19545</v>
      </c>
      <c r="DS171" s="472">
        <v>-19545</v>
      </c>
      <c r="DT171" s="472">
        <v>-19545</v>
      </c>
      <c r="DU171" s="68"/>
      <c r="DV171" s="381" t="s">
        <v>196</v>
      </c>
      <c r="DW171" s="470">
        <v>-19545</v>
      </c>
      <c r="DX171" s="470">
        <v>-39090</v>
      </c>
      <c r="DY171" s="470">
        <v>-58635</v>
      </c>
      <c r="DZ171" s="470">
        <v>-78180</v>
      </c>
      <c r="EA171" s="470">
        <v>-97725</v>
      </c>
      <c r="EB171" s="470">
        <v>-117270</v>
      </c>
      <c r="EC171" s="470">
        <v>-136815</v>
      </c>
      <c r="ED171" s="470">
        <v>-156360</v>
      </c>
      <c r="EE171" s="470">
        <v>-175905</v>
      </c>
      <c r="EF171" s="470">
        <v>-195450</v>
      </c>
      <c r="EG171" s="470">
        <v>-214995</v>
      </c>
      <c r="EH171" s="473">
        <v>-234540</v>
      </c>
      <c r="EI171" s="405"/>
      <c r="EJ171" s="408"/>
      <c r="EK171" s="68"/>
      <c r="EL171" s="68"/>
      <c r="EM171" s="68"/>
      <c r="EN171" s="68"/>
      <c r="EO171" s="68"/>
      <c r="EP171" s="68"/>
      <c r="EQ171" s="68"/>
      <c r="ER171" s="68"/>
      <c r="ES171" s="68"/>
      <c r="ET171" s="68"/>
      <c r="EU171" s="68"/>
      <c r="EV171" s="68"/>
      <c r="EW171" s="68"/>
      <c r="EX171" s="68"/>
      <c r="JD171" s="592">
        <v>43200</v>
      </c>
      <c r="JF171" s="592">
        <v>40386.639999999999</v>
      </c>
      <c r="JH171" s="592">
        <v>33018.42</v>
      </c>
      <c r="JJ171" s="592">
        <v>36000</v>
      </c>
      <c r="JL171" s="592">
        <v>36100</v>
      </c>
      <c r="JN171" s="592">
        <f t="shared" si="55"/>
        <v>0</v>
      </c>
      <c r="JO171" s="593"/>
      <c r="JQ171" s="592">
        <f t="shared" si="56"/>
        <v>2813.3600000000006</v>
      </c>
      <c r="JR171" s="593">
        <v>-0.60291197882197223</v>
      </c>
    </row>
    <row r="172" spans="1:278" s="7" customFormat="1" ht="15" customHeight="1">
      <c r="A172" s="1" t="s">
        <v>198</v>
      </c>
      <c r="B172" s="6"/>
      <c r="C172" s="118" t="s">
        <v>199</v>
      </c>
      <c r="D172" s="66" t="e">
        <v>#VALUE!</v>
      </c>
      <c r="E172" s="57">
        <v>0</v>
      </c>
      <c r="F172" s="66" t="e">
        <v>#DIV/0!</v>
      </c>
      <c r="G172" s="57" t="s">
        <v>199</v>
      </c>
      <c r="H172" s="58" t="e">
        <v>#VALUE!</v>
      </c>
      <c r="I172" s="60"/>
      <c r="J172" s="61" t="e">
        <v>#VALUE!</v>
      </c>
      <c r="K172" s="62" t="e">
        <v>#VALUE!</v>
      </c>
      <c r="L172" s="63"/>
      <c r="M172" s="53"/>
      <c r="N172" s="64" t="s">
        <v>199</v>
      </c>
      <c r="O172" s="65"/>
      <c r="P172" s="172" t="s">
        <v>198</v>
      </c>
      <c r="Q172" s="66" t="e">
        <v>#VALUE!</v>
      </c>
      <c r="R172" s="57" t="s">
        <v>198</v>
      </c>
      <c r="S172" s="66" t="e">
        <v>#VALUE!</v>
      </c>
      <c r="T172" s="57" t="s">
        <v>198</v>
      </c>
      <c r="U172" s="58" t="e">
        <v>#VALUE!</v>
      </c>
      <c r="V172" s="60"/>
      <c r="W172" s="156">
        <v>7408.14</v>
      </c>
      <c r="X172" s="157">
        <v>4027</v>
      </c>
      <c r="Y172" s="60"/>
      <c r="Z172" s="61" t="e">
        <v>#VALUE!</v>
      </c>
      <c r="AA172" s="62" t="e">
        <v>#VALUE!</v>
      </c>
      <c r="AO172" s="381" t="s">
        <v>198</v>
      </c>
      <c r="AQ172" s="171"/>
      <c r="AR172" s="404" t="s">
        <v>199</v>
      </c>
      <c r="AS172" s="694">
        <v>491.02</v>
      </c>
      <c r="AT172" s="694">
        <v>508</v>
      </c>
      <c r="AU172" s="694">
        <v>115.78</v>
      </c>
      <c r="AV172" s="694">
        <v>3384</v>
      </c>
      <c r="AW172" s="687">
        <v>674.73</v>
      </c>
      <c r="AX172" s="694">
        <v>1343.15</v>
      </c>
      <c r="AY172" s="696">
        <v>1195.94</v>
      </c>
      <c r="AZ172" s="471">
        <v>49.6</v>
      </c>
      <c r="BA172" s="471">
        <v>1662.22</v>
      </c>
      <c r="BB172" s="502"/>
      <c r="BC172" s="471"/>
      <c r="BD172" s="471"/>
      <c r="BE172" s="547"/>
      <c r="BF172" s="381" t="s">
        <v>198</v>
      </c>
      <c r="BG172" s="469">
        <v>491.02</v>
      </c>
      <c r="BH172" s="468">
        <v>999.02</v>
      </c>
      <c r="BI172" s="468">
        <v>1114.8</v>
      </c>
      <c r="BJ172" s="468">
        <v>4498.8</v>
      </c>
      <c r="BK172" s="468">
        <v>5173.5300000000007</v>
      </c>
      <c r="BL172" s="468">
        <v>6516.68</v>
      </c>
      <c r="BM172" s="468">
        <v>7712.6200000000008</v>
      </c>
      <c r="BN172" s="468">
        <v>7762.2200000000012</v>
      </c>
      <c r="BO172" s="468">
        <v>9424.44</v>
      </c>
      <c r="BP172" s="468">
        <v>9424.44</v>
      </c>
      <c r="BQ172" s="468">
        <v>9424.44</v>
      </c>
      <c r="BR172" s="469">
        <v>9424.44</v>
      </c>
      <c r="BS172" s="547"/>
      <c r="BT172" s="547"/>
      <c r="BU172" s="381" t="s">
        <v>198</v>
      </c>
      <c r="BV172" s="547"/>
      <c r="BW172" s="575"/>
      <c r="BX172" s="200" t="s">
        <v>199</v>
      </c>
      <c r="BY172" s="694">
        <v>491.02</v>
      </c>
      <c r="BZ172" s="694">
        <v>508</v>
      </c>
      <c r="CA172" s="694">
        <v>115.78</v>
      </c>
      <c r="CB172" s="694">
        <v>3384</v>
      </c>
      <c r="CC172" s="687">
        <v>674.73</v>
      </c>
      <c r="CD172" s="694">
        <v>1343.15</v>
      </c>
      <c r="CE172" s="696">
        <v>1195.94</v>
      </c>
      <c r="CF172" s="471">
        <v>49.6</v>
      </c>
      <c r="CG172" s="471">
        <v>1662.22</v>
      </c>
      <c r="CH172" s="502"/>
      <c r="CI172" s="548"/>
      <c r="CJ172" s="548"/>
      <c r="CK172" s="547"/>
      <c r="CL172" s="381" t="s">
        <v>198</v>
      </c>
      <c r="CM172" s="471">
        <v>491.02</v>
      </c>
      <c r="CN172" s="471">
        <v>999.02</v>
      </c>
      <c r="CO172" s="471">
        <v>1114.8</v>
      </c>
      <c r="CP172" s="471">
        <v>4498.8</v>
      </c>
      <c r="CQ172" s="471">
        <v>5173.5300000000007</v>
      </c>
      <c r="CR172" s="471">
        <v>6516.68</v>
      </c>
      <c r="CS172" s="471">
        <v>7712.6200000000008</v>
      </c>
      <c r="CT172" s="471">
        <v>7762.2200000000012</v>
      </c>
      <c r="CU172" s="471">
        <v>9424.44</v>
      </c>
      <c r="CV172" s="471">
        <v>9424.44</v>
      </c>
      <c r="CW172" s="471">
        <v>9424.44</v>
      </c>
      <c r="CX172" s="471">
        <v>9424.44</v>
      </c>
      <c r="CY172" s="68">
        <v>12565.920000000002</v>
      </c>
      <c r="CZ172" s="68">
        <v>2159.0927835051548</v>
      </c>
      <c r="DA172" s="381" t="s">
        <v>198</v>
      </c>
      <c r="DB172" s="547"/>
      <c r="DC172" s="547"/>
      <c r="DD172" s="575"/>
      <c r="DE172" s="651"/>
      <c r="DF172" s="173" t="s">
        <v>199</v>
      </c>
      <c r="DH172" s="592">
        <v>8100</v>
      </c>
      <c r="DI172" s="610">
        <v>-19545</v>
      </c>
      <c r="DJ172" s="472">
        <v>-19545</v>
      </c>
      <c r="DK172" s="472">
        <v>-19545</v>
      </c>
      <c r="DL172" s="472">
        <v>-19545</v>
      </c>
      <c r="DM172" s="472">
        <v>-19545</v>
      </c>
      <c r="DN172" s="472">
        <v>-19545</v>
      </c>
      <c r="DO172" s="472">
        <v>-19545</v>
      </c>
      <c r="DP172" s="472">
        <v>-19545</v>
      </c>
      <c r="DQ172" s="472">
        <v>-19545</v>
      </c>
      <c r="DR172" s="472">
        <v>-19545</v>
      </c>
      <c r="DS172" s="472">
        <v>-19545</v>
      </c>
      <c r="DT172" s="472">
        <v>-19545</v>
      </c>
      <c r="DU172" s="68"/>
      <c r="DV172" s="381" t="s">
        <v>198</v>
      </c>
      <c r="DW172" s="470">
        <v>-19545</v>
      </c>
      <c r="DX172" s="470">
        <v>-39090</v>
      </c>
      <c r="DY172" s="470">
        <v>-58635</v>
      </c>
      <c r="DZ172" s="470">
        <v>-78180</v>
      </c>
      <c r="EA172" s="470">
        <v>-97725</v>
      </c>
      <c r="EB172" s="470">
        <v>-117270</v>
      </c>
      <c r="EC172" s="470">
        <v>-136815</v>
      </c>
      <c r="ED172" s="470">
        <v>-156360</v>
      </c>
      <c r="EE172" s="470">
        <v>-175905</v>
      </c>
      <c r="EF172" s="470">
        <v>-195450</v>
      </c>
      <c r="EG172" s="470">
        <v>-214995</v>
      </c>
      <c r="EH172" s="473">
        <v>-234540</v>
      </c>
      <c r="EI172" s="405"/>
      <c r="EJ172" s="408"/>
      <c r="EK172" s="68"/>
      <c r="EL172" s="68"/>
      <c r="EM172" s="68"/>
      <c r="EN172" s="68"/>
      <c r="EO172" s="68"/>
      <c r="EP172" s="68"/>
      <c r="EQ172" s="68"/>
      <c r="ER172" s="68"/>
      <c r="ES172" s="68"/>
      <c r="ET172" s="68"/>
      <c r="EU172" s="68"/>
      <c r="EV172" s="68"/>
      <c r="EW172" s="68"/>
      <c r="EX172" s="68"/>
      <c r="JD172" s="592">
        <v>7358.3488453608252</v>
      </c>
      <c r="JF172" s="592">
        <v>10107.300000000003</v>
      </c>
      <c r="JH172" s="592">
        <v>8563.1299999999992</v>
      </c>
      <c r="JJ172" s="592">
        <v>7408.14</v>
      </c>
      <c r="JL172" s="592">
        <v>4027</v>
      </c>
      <c r="JN172" s="592">
        <f t="shared" si="55"/>
        <v>741.65115463917482</v>
      </c>
      <c r="JO172" s="593"/>
      <c r="JQ172" s="592">
        <f t="shared" si="56"/>
        <v>-2007.3000000000029</v>
      </c>
      <c r="JR172" s="593">
        <v>-0.60291197882197223</v>
      </c>
    </row>
    <row r="173" spans="1:278" s="7" customFormat="1" ht="15" customHeight="1">
      <c r="A173" s="1" t="s">
        <v>200</v>
      </c>
      <c r="B173" s="6"/>
      <c r="C173" s="118" t="s">
        <v>201</v>
      </c>
      <c r="D173" s="66" t="e">
        <v>#VALUE!</v>
      </c>
      <c r="E173" s="57">
        <v>0</v>
      </c>
      <c r="F173" s="66" t="e">
        <v>#DIV/0!</v>
      </c>
      <c r="G173" s="57" t="s">
        <v>201</v>
      </c>
      <c r="H173" s="58" t="e">
        <v>#VALUE!</v>
      </c>
      <c r="I173" s="60"/>
      <c r="J173" s="61" t="e">
        <v>#VALUE!</v>
      </c>
      <c r="K173" s="62" t="e">
        <v>#VALUE!</v>
      </c>
      <c r="L173" s="63"/>
      <c r="M173" s="53"/>
      <c r="N173" s="64" t="s">
        <v>201</v>
      </c>
      <c r="O173" s="65"/>
      <c r="P173" s="172" t="s">
        <v>200</v>
      </c>
      <c r="Q173" s="66" t="e">
        <v>#VALUE!</v>
      </c>
      <c r="R173" s="57" t="s">
        <v>200</v>
      </c>
      <c r="S173" s="66" t="e">
        <v>#VALUE!</v>
      </c>
      <c r="T173" s="57" t="s">
        <v>200</v>
      </c>
      <c r="U173" s="58" t="e">
        <v>#VALUE!</v>
      </c>
      <c r="V173" s="60"/>
      <c r="W173" s="156">
        <v>730</v>
      </c>
      <c r="X173" s="157">
        <v>3896</v>
      </c>
      <c r="Y173" s="60"/>
      <c r="Z173" s="61" t="e">
        <v>#VALUE!</v>
      </c>
      <c r="AA173" s="62" t="e">
        <v>#VALUE!</v>
      </c>
      <c r="AO173" s="381" t="s">
        <v>200</v>
      </c>
      <c r="AQ173" s="171"/>
      <c r="AR173" s="404" t="s">
        <v>201</v>
      </c>
      <c r="AS173" s="694">
        <v>1936.74</v>
      </c>
      <c r="AT173" s="694">
        <v>421.56</v>
      </c>
      <c r="AU173" s="694">
        <v>400</v>
      </c>
      <c r="AV173" s="694">
        <v>489</v>
      </c>
      <c r="AW173" s="687">
        <v>469.43</v>
      </c>
      <c r="AX173" s="694">
        <v>267.35000000000002</v>
      </c>
      <c r="AY173" s="696">
        <v>110.93</v>
      </c>
      <c r="AZ173" s="713">
        <v>17.829999999999998</v>
      </c>
      <c r="BA173" s="471">
        <v>399.97</v>
      </c>
      <c r="BB173" s="502"/>
      <c r="BC173" s="697"/>
      <c r="BD173" s="471"/>
      <c r="BE173" s="547"/>
      <c r="BF173" s="381" t="s">
        <v>200</v>
      </c>
      <c r="BG173" s="469">
        <v>1936.74</v>
      </c>
      <c r="BH173" s="468">
        <v>2358.3000000000002</v>
      </c>
      <c r="BI173" s="468">
        <v>2758.3</v>
      </c>
      <c r="BJ173" s="468">
        <v>3247.3</v>
      </c>
      <c r="BK173" s="468">
        <v>3716.73</v>
      </c>
      <c r="BL173" s="468">
        <v>3984.08</v>
      </c>
      <c r="BM173" s="468">
        <v>4095.0099999999998</v>
      </c>
      <c r="BN173" s="468">
        <v>4112.84</v>
      </c>
      <c r="BO173" s="468">
        <v>4512.8100000000004</v>
      </c>
      <c r="BP173" s="468">
        <v>4512.8100000000004</v>
      </c>
      <c r="BQ173" s="468">
        <v>4512.8100000000004</v>
      </c>
      <c r="BR173" s="469">
        <v>4512.8100000000004</v>
      </c>
      <c r="BS173" s="547"/>
      <c r="BT173" s="547"/>
      <c r="BU173" s="381" t="s">
        <v>200</v>
      </c>
      <c r="BV173" s="547"/>
      <c r="BW173" s="575"/>
      <c r="BX173" s="200" t="s">
        <v>201</v>
      </c>
      <c r="BY173" s="694">
        <v>1936.74</v>
      </c>
      <c r="BZ173" s="694">
        <v>421.56</v>
      </c>
      <c r="CA173" s="694">
        <v>400</v>
      </c>
      <c r="CB173" s="694">
        <v>489</v>
      </c>
      <c r="CC173" s="687">
        <v>469.43</v>
      </c>
      <c r="CD173" s="694">
        <v>267.35000000000002</v>
      </c>
      <c r="CE173" s="696">
        <v>110.93</v>
      </c>
      <c r="CF173" s="713">
        <v>17.829999999999998</v>
      </c>
      <c r="CG173" s="471">
        <v>399.97</v>
      </c>
      <c r="CH173" s="502"/>
      <c r="CI173" s="548"/>
      <c r="CJ173" s="548"/>
      <c r="CK173" s="547"/>
      <c r="CL173" s="381" t="s">
        <v>200</v>
      </c>
      <c r="CM173" s="471">
        <v>1936.74</v>
      </c>
      <c r="CN173" s="471">
        <v>2358.3000000000002</v>
      </c>
      <c r="CO173" s="471">
        <v>2758.3</v>
      </c>
      <c r="CP173" s="471">
        <v>3247.3</v>
      </c>
      <c r="CQ173" s="471">
        <v>3716.73</v>
      </c>
      <c r="CR173" s="471">
        <v>3984.08</v>
      </c>
      <c r="CS173" s="471">
        <v>4095.0099999999998</v>
      </c>
      <c r="CT173" s="471">
        <v>4112.84</v>
      </c>
      <c r="CU173" s="471">
        <v>4512.8100000000004</v>
      </c>
      <c r="CV173" s="471">
        <v>4512.8100000000004</v>
      </c>
      <c r="CW173" s="471">
        <v>4512.8100000000004</v>
      </c>
      <c r="CX173" s="471">
        <v>4512.8100000000004</v>
      </c>
      <c r="CY173" s="68">
        <v>6017.0800000000008</v>
      </c>
      <c r="CZ173" s="68">
        <v>1033.8625429553265</v>
      </c>
      <c r="DA173" s="381" t="s">
        <v>200</v>
      </c>
      <c r="DB173" s="547"/>
      <c r="DC173" s="547"/>
      <c r="DD173" s="575"/>
      <c r="DE173" s="651"/>
      <c r="DF173" s="173" t="s">
        <v>201</v>
      </c>
      <c r="DH173" s="592">
        <v>3600</v>
      </c>
      <c r="DI173" s="610">
        <v>-19545</v>
      </c>
      <c r="DJ173" s="472">
        <v>-19545</v>
      </c>
      <c r="DK173" s="472">
        <v>-19545</v>
      </c>
      <c r="DL173" s="472">
        <v>-19545</v>
      </c>
      <c r="DM173" s="472">
        <v>-19545</v>
      </c>
      <c r="DN173" s="472">
        <v>-19545</v>
      </c>
      <c r="DO173" s="472">
        <v>-19545</v>
      </c>
      <c r="DP173" s="472">
        <v>-19545</v>
      </c>
      <c r="DQ173" s="472">
        <v>-19545</v>
      </c>
      <c r="DR173" s="472">
        <v>-19545</v>
      </c>
      <c r="DS173" s="472">
        <v>-19545</v>
      </c>
      <c r="DT173" s="472">
        <v>-19545</v>
      </c>
      <c r="DU173" s="68"/>
      <c r="DV173" s="381" t="s">
        <v>200</v>
      </c>
      <c r="DW173" s="470">
        <v>-19545</v>
      </c>
      <c r="DX173" s="470">
        <v>-39090</v>
      </c>
      <c r="DY173" s="470">
        <v>-58635</v>
      </c>
      <c r="DZ173" s="470">
        <v>-78180</v>
      </c>
      <c r="EA173" s="470">
        <v>-97725</v>
      </c>
      <c r="EB173" s="470">
        <v>-117270</v>
      </c>
      <c r="EC173" s="470">
        <v>-136815</v>
      </c>
      <c r="ED173" s="470">
        <v>-156360</v>
      </c>
      <c r="EE173" s="470">
        <v>-175905</v>
      </c>
      <c r="EF173" s="470">
        <v>-195450</v>
      </c>
      <c r="EG173" s="470">
        <v>-214995</v>
      </c>
      <c r="EH173" s="473">
        <v>-234540</v>
      </c>
      <c r="EI173" s="405"/>
      <c r="EJ173" s="408"/>
      <c r="EK173" s="68"/>
      <c r="EL173" s="68"/>
      <c r="EM173" s="68"/>
      <c r="EN173" s="68"/>
      <c r="EO173" s="68"/>
      <c r="EP173" s="68"/>
      <c r="EQ173" s="68"/>
      <c r="ER173" s="68"/>
      <c r="ES173" s="68"/>
      <c r="ET173" s="68"/>
      <c r="EU173" s="68"/>
      <c r="EV173" s="68"/>
      <c r="EW173" s="68"/>
      <c r="EX173" s="68"/>
      <c r="JD173" s="592">
        <v>3374.6340068728528</v>
      </c>
      <c r="JF173" s="592">
        <v>4512.8100000000004</v>
      </c>
      <c r="JH173" s="592">
        <v>1523.9499999999996</v>
      </c>
      <c r="JJ173" s="592">
        <v>730</v>
      </c>
      <c r="JL173" s="592">
        <v>3896</v>
      </c>
      <c r="JN173" s="592">
        <f t="shared" si="55"/>
        <v>225.36599312714725</v>
      </c>
      <c r="JO173" s="593"/>
      <c r="JQ173" s="592">
        <f t="shared" si="56"/>
        <v>-912.8100000000004</v>
      </c>
      <c r="JR173" s="593">
        <v>-0.60291197882197223</v>
      </c>
    </row>
    <row r="174" spans="1:278" s="7" customFormat="1" ht="15" hidden="1" customHeight="1">
      <c r="A174" s="1" t="s">
        <v>202</v>
      </c>
      <c r="B174" s="6"/>
      <c r="C174" s="57" t="s">
        <v>203</v>
      </c>
      <c r="D174" s="66" t="e">
        <v>#VALUE!</v>
      </c>
      <c r="E174" s="57">
        <v>0</v>
      </c>
      <c r="F174" s="66" t="e">
        <v>#DIV/0!</v>
      </c>
      <c r="G174" s="57" t="s">
        <v>203</v>
      </c>
      <c r="H174" s="58" t="e">
        <v>#VALUE!</v>
      </c>
      <c r="I174" s="60"/>
      <c r="J174" s="61" t="e">
        <v>#VALUE!</v>
      </c>
      <c r="K174" s="62" t="e">
        <v>#VALUE!</v>
      </c>
      <c r="L174" s="63"/>
      <c r="M174" s="53"/>
      <c r="N174" s="64" t="s">
        <v>203</v>
      </c>
      <c r="O174" s="65"/>
      <c r="P174" s="57" t="s">
        <v>202</v>
      </c>
      <c r="Q174" s="66" t="e">
        <v>#VALUE!</v>
      </c>
      <c r="R174" s="57" t="s">
        <v>202</v>
      </c>
      <c r="S174" s="66" t="e">
        <v>#VALUE!</v>
      </c>
      <c r="T174" s="57" t="s">
        <v>202</v>
      </c>
      <c r="U174" s="58" t="e">
        <v>#VALUE!</v>
      </c>
      <c r="V174" s="60"/>
      <c r="W174" s="156">
        <v>0</v>
      </c>
      <c r="X174" s="157"/>
      <c r="Y174" s="60"/>
      <c r="Z174" s="61" t="e">
        <v>#VALUE!</v>
      </c>
      <c r="AA174" s="62" t="e">
        <v>#VALUE!</v>
      </c>
      <c r="AO174" s="381" t="s">
        <v>202</v>
      </c>
      <c r="AQ174" s="171"/>
      <c r="AR174" s="404" t="s">
        <v>203</v>
      </c>
      <c r="AS174" s="471"/>
      <c r="AT174" s="471"/>
      <c r="AU174" s="694"/>
      <c r="AV174" s="694"/>
      <c r="AW174" s="687"/>
      <c r="AX174" s="694"/>
      <c r="AY174" s="550"/>
      <c r="AZ174" s="471"/>
      <c r="BA174" s="471"/>
      <c r="BB174" s="502"/>
      <c r="BC174" s="471"/>
      <c r="BD174" s="471"/>
      <c r="BE174" s="547"/>
      <c r="BF174" s="381" t="s">
        <v>202</v>
      </c>
      <c r="BG174" s="469">
        <v>0</v>
      </c>
      <c r="BH174" s="468">
        <v>0</v>
      </c>
      <c r="BI174" s="468">
        <v>0</v>
      </c>
      <c r="BJ174" s="468">
        <v>0</v>
      </c>
      <c r="BK174" s="468">
        <v>0</v>
      </c>
      <c r="BL174" s="468">
        <v>0</v>
      </c>
      <c r="BM174" s="468">
        <v>0</v>
      </c>
      <c r="BN174" s="468">
        <v>0</v>
      </c>
      <c r="BO174" s="468">
        <v>0</v>
      </c>
      <c r="BP174" s="468">
        <v>0</v>
      </c>
      <c r="BQ174" s="468">
        <v>0</v>
      </c>
      <c r="BR174" s="469">
        <v>0</v>
      </c>
      <c r="BS174" s="547"/>
      <c r="BT174" s="547"/>
      <c r="BU174" s="381" t="s">
        <v>202</v>
      </c>
      <c r="BV174" s="547"/>
      <c r="BW174" s="575"/>
      <c r="BX174" s="200" t="s">
        <v>203</v>
      </c>
      <c r="BY174" s="471"/>
      <c r="BZ174" s="471"/>
      <c r="CA174" s="471"/>
      <c r="CB174" s="471"/>
      <c r="CC174" s="471"/>
      <c r="CD174" s="471"/>
      <c r="CE174" s="471"/>
      <c r="CF174" s="471"/>
      <c r="CG174" s="471"/>
      <c r="CH174" s="471"/>
      <c r="CI174" s="471"/>
      <c r="CJ174" s="471"/>
      <c r="CK174" s="547"/>
      <c r="CL174" s="381" t="s">
        <v>202</v>
      </c>
      <c r="CM174" s="471">
        <v>0</v>
      </c>
      <c r="CN174" s="471">
        <v>0</v>
      </c>
      <c r="CO174" s="471">
        <v>0</v>
      </c>
      <c r="CP174" s="471">
        <v>0</v>
      </c>
      <c r="CQ174" s="471">
        <v>0</v>
      </c>
      <c r="CR174" s="471">
        <v>0</v>
      </c>
      <c r="CS174" s="471">
        <v>0</v>
      </c>
      <c r="CT174" s="471">
        <v>0</v>
      </c>
      <c r="CU174" s="471">
        <v>0</v>
      </c>
      <c r="CV174" s="471">
        <v>0</v>
      </c>
      <c r="CW174" s="471">
        <v>0</v>
      </c>
      <c r="CX174" s="471">
        <v>0</v>
      </c>
      <c r="CY174" s="68" t="e">
        <v>#DIV/0!</v>
      </c>
      <c r="CZ174" s="547"/>
      <c r="DA174" s="381" t="s">
        <v>202</v>
      </c>
      <c r="DB174" s="547"/>
      <c r="DC174" s="547"/>
      <c r="DD174" s="575"/>
      <c r="DE174" s="651"/>
      <c r="DF174" s="173" t="s">
        <v>203</v>
      </c>
      <c r="DH174" s="621"/>
      <c r="DI174" s="471"/>
      <c r="DJ174" s="471"/>
      <c r="DK174" s="471"/>
      <c r="DL174" s="471"/>
      <c r="DM174" s="471"/>
      <c r="DN174" s="471"/>
      <c r="DO174" s="471"/>
      <c r="DP174" s="471"/>
      <c r="DQ174" s="471"/>
      <c r="DR174" s="471"/>
      <c r="DS174" s="471"/>
      <c r="DT174" s="471"/>
      <c r="DU174" s="547"/>
      <c r="DV174" s="381" t="s">
        <v>202</v>
      </c>
      <c r="DW174" s="471">
        <v>0</v>
      </c>
      <c r="DX174" s="471">
        <v>0</v>
      </c>
      <c r="DY174" s="471">
        <v>0</v>
      </c>
      <c r="DZ174" s="471">
        <v>0</v>
      </c>
      <c r="EA174" s="471">
        <v>0</v>
      </c>
      <c r="EB174" s="471">
        <v>0</v>
      </c>
      <c r="EC174" s="471">
        <v>0</v>
      </c>
      <c r="ED174" s="471">
        <v>0</v>
      </c>
      <c r="EE174" s="471">
        <v>0</v>
      </c>
      <c r="EF174" s="471">
        <v>0</v>
      </c>
      <c r="EG174" s="471">
        <v>0</v>
      </c>
      <c r="EH174" s="473">
        <v>0</v>
      </c>
      <c r="EI174" s="547"/>
      <c r="EJ174" s="547"/>
      <c r="EK174" s="547"/>
      <c r="EL174" s="547"/>
      <c r="EM174" s="547"/>
      <c r="EN174" s="547"/>
      <c r="EO174" s="547"/>
      <c r="EP174" s="547"/>
      <c r="EQ174" s="547"/>
      <c r="ER174" s="547"/>
      <c r="ES174" s="547"/>
      <c r="ET174" s="547"/>
      <c r="JD174" s="621"/>
      <c r="JF174" s="621"/>
      <c r="JH174" s="621"/>
      <c r="JJ174" s="621"/>
      <c r="JL174" s="621"/>
      <c r="JN174" s="621"/>
      <c r="JO174" s="621"/>
      <c r="JQ174" s="621"/>
      <c r="JR174" s="621"/>
    </row>
    <row r="175" spans="1:278" s="7" customFormat="1" ht="5.0999999999999996" customHeight="1">
      <c r="A175" s="1"/>
      <c r="B175" s="6"/>
      <c r="C175" s="264"/>
      <c r="D175" s="265"/>
      <c r="E175" s="264"/>
      <c r="F175" s="265"/>
      <c r="G175" s="264"/>
      <c r="H175" s="266"/>
      <c r="I175" s="267"/>
      <c r="J175" s="268"/>
      <c r="K175" s="266"/>
      <c r="L175" s="267"/>
      <c r="M175" s="269"/>
      <c r="N175" s="270"/>
      <c r="O175" s="271"/>
      <c r="P175" s="264"/>
      <c r="Q175" s="265"/>
      <c r="R175" s="264"/>
      <c r="S175" s="265"/>
      <c r="T175" s="264"/>
      <c r="U175" s="266"/>
      <c r="V175" s="267"/>
      <c r="W175" s="272"/>
      <c r="X175" s="273"/>
      <c r="Y175" s="267"/>
      <c r="Z175" s="268"/>
      <c r="AA175" s="266"/>
      <c r="AO175" s="381">
        <v>0</v>
      </c>
      <c r="AQ175" s="269"/>
      <c r="AR175" s="270"/>
      <c r="AS175" s="576"/>
      <c r="AT175" s="576"/>
      <c r="AU175" s="714"/>
      <c r="AV175" s="714"/>
      <c r="AW175" s="715"/>
      <c r="AX175" s="714"/>
      <c r="AY175" s="716"/>
      <c r="AZ175" s="576"/>
      <c r="BA175" s="576"/>
      <c r="BB175" s="488"/>
      <c r="BC175" s="576"/>
      <c r="BD175" s="576"/>
      <c r="BF175" s="381">
        <v>0</v>
      </c>
      <c r="BG175" s="576"/>
      <c r="BH175" s="576"/>
      <c r="BI175" s="576"/>
      <c r="BJ175" s="576"/>
      <c r="BK175" s="576"/>
      <c r="BL175" s="576"/>
      <c r="BM175" s="576"/>
      <c r="BN175" s="576"/>
      <c r="BO175" s="576"/>
      <c r="BP175" s="576"/>
      <c r="BQ175" s="576"/>
      <c r="BR175" s="576"/>
      <c r="BU175" s="381">
        <v>0</v>
      </c>
      <c r="BW175" s="269"/>
      <c r="BX175" s="270"/>
      <c r="BY175" s="576"/>
      <c r="BZ175" s="576"/>
      <c r="CA175" s="576"/>
      <c r="CB175" s="576"/>
      <c r="CC175" s="576"/>
      <c r="CD175" s="576"/>
      <c r="CE175" s="576"/>
      <c r="CF175" s="576"/>
      <c r="CG175" s="576"/>
      <c r="CH175" s="576"/>
      <c r="CI175" s="576"/>
      <c r="CJ175" s="576"/>
      <c r="CL175" s="381">
        <v>0</v>
      </c>
      <c r="CM175" s="576"/>
      <c r="CN175" s="576"/>
      <c r="CO175" s="576"/>
      <c r="CP175" s="576"/>
      <c r="CQ175" s="576"/>
      <c r="CR175" s="576"/>
      <c r="CS175" s="576"/>
      <c r="CT175" s="576"/>
      <c r="CU175" s="576"/>
      <c r="CV175" s="576"/>
      <c r="CW175" s="576"/>
      <c r="CX175" s="576"/>
      <c r="CY175" s="68" t="e">
        <v>#DIV/0!</v>
      </c>
      <c r="DA175" s="381">
        <v>0</v>
      </c>
      <c r="DD175" s="269"/>
      <c r="DE175" s="652"/>
      <c r="DF175" s="270"/>
      <c r="DH175" s="653"/>
      <c r="DI175" s="576"/>
      <c r="DJ175" s="576"/>
      <c r="DK175" s="576"/>
      <c r="DL175" s="576"/>
      <c r="DM175" s="576"/>
      <c r="DN175" s="576"/>
      <c r="DO175" s="576"/>
      <c r="DP175" s="576"/>
      <c r="DQ175" s="576"/>
      <c r="DR175" s="576"/>
      <c r="DS175" s="576"/>
      <c r="DT175" s="576"/>
      <c r="DV175" s="381">
        <v>0</v>
      </c>
      <c r="DW175" s="576"/>
      <c r="DX175" s="576"/>
      <c r="DY175" s="576"/>
      <c r="DZ175" s="576"/>
      <c r="EA175" s="576"/>
      <c r="EB175" s="576"/>
      <c r="EC175" s="576"/>
      <c r="ED175" s="576"/>
      <c r="EE175" s="576"/>
      <c r="EF175" s="576"/>
      <c r="EG175" s="576"/>
      <c r="EH175" s="572"/>
      <c r="JD175" s="653"/>
      <c r="JF175" s="653"/>
      <c r="JH175" s="653"/>
      <c r="JJ175" s="653"/>
      <c r="JL175" s="653"/>
      <c r="JN175" s="653"/>
      <c r="JO175" s="653"/>
      <c r="JQ175" s="653"/>
      <c r="JR175" s="653"/>
    </row>
    <row r="176" spans="1:278" s="7" customFormat="1" ht="5.0999999999999996" customHeight="1">
      <c r="A176" s="1"/>
      <c r="B176" s="6"/>
      <c r="C176" s="179"/>
      <c r="D176" s="274"/>
      <c r="E176" s="179"/>
      <c r="F176" s="275"/>
      <c r="G176" s="255"/>
      <c r="H176" s="275"/>
      <c r="I176" s="267"/>
      <c r="J176" s="276"/>
      <c r="K176" s="275"/>
      <c r="L176" s="267"/>
      <c r="M176" s="277"/>
      <c r="N176" s="278"/>
      <c r="O176" s="271"/>
      <c r="P176" s="179"/>
      <c r="Q176" s="274"/>
      <c r="R176" s="179"/>
      <c r="S176" s="275"/>
      <c r="T176" s="255"/>
      <c r="U176" s="275"/>
      <c r="V176" s="267"/>
      <c r="W176" s="279"/>
      <c r="X176" s="280">
        <v>69232</v>
      </c>
      <c r="Y176" s="267"/>
      <c r="Z176" s="276"/>
      <c r="AA176" s="275"/>
      <c r="AO176" s="381">
        <v>0</v>
      </c>
      <c r="AQ176" s="277"/>
      <c r="AR176" s="278"/>
      <c r="AS176" s="577"/>
      <c r="AT176" s="577"/>
      <c r="AU176" s="706"/>
      <c r="AV176" s="706"/>
      <c r="AW176" s="706"/>
      <c r="AX176" s="706"/>
      <c r="AY176" s="577"/>
      <c r="AZ176" s="577"/>
      <c r="BA176" s="577"/>
      <c r="BB176" s="496"/>
      <c r="BC176" s="577"/>
      <c r="BD176" s="577"/>
      <c r="BF176" s="381">
        <v>0</v>
      </c>
      <c r="BG176" s="577"/>
      <c r="BH176" s="577"/>
      <c r="BI176" s="577"/>
      <c r="BJ176" s="577"/>
      <c r="BK176" s="577"/>
      <c r="BL176" s="577"/>
      <c r="BM176" s="577"/>
      <c r="BN176" s="577"/>
      <c r="BO176" s="577"/>
      <c r="BP176" s="577"/>
      <c r="BQ176" s="577"/>
      <c r="BR176" s="577"/>
      <c r="BU176" s="381">
        <v>0</v>
      </c>
      <c r="BW176" s="277"/>
      <c r="BX176" s="278"/>
      <c r="BY176" s="577"/>
      <c r="BZ176" s="577"/>
      <c r="CA176" s="577"/>
      <c r="CB176" s="577"/>
      <c r="CC176" s="577"/>
      <c r="CD176" s="577"/>
      <c r="CE176" s="577"/>
      <c r="CF176" s="577"/>
      <c r="CG176" s="577"/>
      <c r="CH176" s="577"/>
      <c r="CI176" s="577"/>
      <c r="CJ176" s="577"/>
      <c r="CL176" s="381">
        <v>0</v>
      </c>
      <c r="CM176" s="577"/>
      <c r="CN176" s="577"/>
      <c r="CO176" s="577"/>
      <c r="CP176" s="577"/>
      <c r="CQ176" s="577"/>
      <c r="CR176" s="577"/>
      <c r="CS176" s="577"/>
      <c r="CT176" s="577"/>
      <c r="CU176" s="577"/>
      <c r="CV176" s="577"/>
      <c r="CW176" s="577"/>
      <c r="CX176" s="577"/>
      <c r="DA176" s="381">
        <v>0</v>
      </c>
      <c r="DD176" s="277"/>
      <c r="DE176" s="654"/>
      <c r="DF176" s="278"/>
      <c r="DH176" s="655"/>
      <c r="DI176" s="577"/>
      <c r="DJ176" s="577"/>
      <c r="DK176" s="577"/>
      <c r="DL176" s="577"/>
      <c r="DM176" s="577"/>
      <c r="DN176" s="577"/>
      <c r="DO176" s="577"/>
      <c r="DP176" s="577"/>
      <c r="DQ176" s="577"/>
      <c r="DR176" s="577"/>
      <c r="DS176" s="577"/>
      <c r="DT176" s="577"/>
      <c r="DV176" s="381">
        <v>0</v>
      </c>
      <c r="DW176" s="577"/>
      <c r="DX176" s="577"/>
      <c r="DY176" s="577"/>
      <c r="DZ176" s="577"/>
      <c r="EA176" s="577"/>
      <c r="EB176" s="577"/>
      <c r="EC176" s="577"/>
      <c r="ED176" s="577"/>
      <c r="EE176" s="577"/>
      <c r="EF176" s="577"/>
      <c r="EG176" s="577"/>
      <c r="EH176" s="578"/>
      <c r="JD176" s="655"/>
      <c r="JF176" s="655"/>
      <c r="JH176" s="655"/>
      <c r="JJ176" s="655"/>
      <c r="JL176" s="655"/>
      <c r="JN176" s="655"/>
      <c r="JO176" s="655"/>
      <c r="JQ176" s="655"/>
      <c r="JR176" s="655"/>
    </row>
    <row r="177" spans="1:278" s="101" customFormat="1" ht="15" customHeight="1">
      <c r="A177" s="87" t="s">
        <v>204</v>
      </c>
      <c r="B177" s="88"/>
      <c r="C177" s="89" t="s">
        <v>205</v>
      </c>
      <c r="D177" s="99" t="e">
        <v>#VALUE!</v>
      </c>
      <c r="E177" s="89">
        <v>0</v>
      </c>
      <c r="F177" s="90" t="e">
        <v>#DIV/0!</v>
      </c>
      <c r="G177" s="249" t="s">
        <v>205</v>
      </c>
      <c r="H177" s="90" t="e">
        <v>#VALUE!</v>
      </c>
      <c r="I177" s="92"/>
      <c r="J177" s="93" t="e">
        <v>#VALUE!</v>
      </c>
      <c r="K177" s="94" t="e">
        <v>#VALUE!</v>
      </c>
      <c r="L177" s="95"/>
      <c r="M177" s="96"/>
      <c r="N177" s="97" t="s">
        <v>205</v>
      </c>
      <c r="O177" s="98"/>
      <c r="P177" s="89" t="s">
        <v>204</v>
      </c>
      <c r="Q177" s="99" t="e">
        <v>#VALUE!</v>
      </c>
      <c r="R177" s="89" t="s">
        <v>204</v>
      </c>
      <c r="S177" s="90" t="e">
        <v>#VALUE!</v>
      </c>
      <c r="T177" s="249" t="s">
        <v>204</v>
      </c>
      <c r="U177" s="90" t="e">
        <v>#VALUE!</v>
      </c>
      <c r="V177" s="92"/>
      <c r="W177" s="160">
        <v>103335.82</v>
      </c>
      <c r="X177" s="161">
        <v>118093</v>
      </c>
      <c r="Y177" s="92"/>
      <c r="Z177" s="93" t="e">
        <v>#VALUE!</v>
      </c>
      <c r="AA177" s="94" t="e">
        <v>#VALUE!</v>
      </c>
      <c r="AO177" s="427" t="s">
        <v>204</v>
      </c>
      <c r="AQ177" s="717"/>
      <c r="AR177" s="511" t="s">
        <v>205</v>
      </c>
      <c r="AS177" s="512">
        <v>7268.0299999999988</v>
      </c>
      <c r="AT177" s="512">
        <v>9082.2800000000007</v>
      </c>
      <c r="AU177" s="431">
        <v>11162.53</v>
      </c>
      <c r="AV177" s="431">
        <v>14470</v>
      </c>
      <c r="AW177" s="431">
        <v>11047.11</v>
      </c>
      <c r="AX177" s="431">
        <v>9557.1</v>
      </c>
      <c r="AY177" s="512">
        <v>10592.75</v>
      </c>
      <c r="AZ177" s="512">
        <v>8456.74</v>
      </c>
      <c r="BA177" s="512">
        <v>10332.019999999999</v>
      </c>
      <c r="BB177" s="513">
        <v>0</v>
      </c>
      <c r="BC177" s="512">
        <v>0</v>
      </c>
      <c r="BD177" s="512">
        <v>0</v>
      </c>
      <c r="BE177" s="432"/>
      <c r="BF177" s="427" t="s">
        <v>204</v>
      </c>
      <c r="BG177" s="512">
        <v>7268.0299999999988</v>
      </c>
      <c r="BH177" s="512">
        <v>16350.31</v>
      </c>
      <c r="BI177" s="512">
        <v>27512.84</v>
      </c>
      <c r="BJ177" s="512">
        <v>41982.84</v>
      </c>
      <c r="BK177" s="512">
        <v>53029.95</v>
      </c>
      <c r="BL177" s="512">
        <v>62587.049999999996</v>
      </c>
      <c r="BM177" s="512">
        <v>73179.799999999988</v>
      </c>
      <c r="BN177" s="512">
        <v>81636.539999999994</v>
      </c>
      <c r="BO177" s="512">
        <v>91968.56</v>
      </c>
      <c r="BP177" s="512">
        <v>91968.56</v>
      </c>
      <c r="BQ177" s="512">
        <v>91968.56</v>
      </c>
      <c r="BR177" s="512">
        <v>91968.56</v>
      </c>
      <c r="BS177" s="432"/>
      <c r="BT177" s="432"/>
      <c r="BU177" s="427" t="s">
        <v>204</v>
      </c>
      <c r="BV177" s="432"/>
      <c r="BW177" s="89"/>
      <c r="BX177" s="523" t="s">
        <v>205</v>
      </c>
      <c r="BY177" s="512">
        <v>7268.0299999999988</v>
      </c>
      <c r="BZ177" s="512">
        <v>9082.2800000000007</v>
      </c>
      <c r="CA177" s="512">
        <v>11162.53</v>
      </c>
      <c r="CB177" s="512">
        <v>14470</v>
      </c>
      <c r="CC177" s="512">
        <v>11047.11</v>
      </c>
      <c r="CD177" s="512">
        <v>9557.1</v>
      </c>
      <c r="CE177" s="512">
        <v>10592.75</v>
      </c>
      <c r="CF177" s="512">
        <v>8456.74</v>
      </c>
      <c r="CG177" s="512">
        <v>10332.019999999999</v>
      </c>
      <c r="CH177" s="512">
        <v>0</v>
      </c>
      <c r="CI177" s="512">
        <v>0</v>
      </c>
      <c r="CJ177" s="512">
        <v>0</v>
      </c>
      <c r="CK177" s="432"/>
      <c r="CL177" s="427" t="s">
        <v>204</v>
      </c>
      <c r="CM177" s="557">
        <v>7268.0299999999988</v>
      </c>
      <c r="CN177" s="557">
        <v>16350.31</v>
      </c>
      <c r="CO177" s="557">
        <v>27512.84</v>
      </c>
      <c r="CP177" s="557">
        <v>41982.84</v>
      </c>
      <c r="CQ177" s="557">
        <v>53029.95</v>
      </c>
      <c r="CR177" s="557">
        <v>62587.049999999996</v>
      </c>
      <c r="CS177" s="557">
        <v>73179.799999999988</v>
      </c>
      <c r="CT177" s="557">
        <v>81636.539999999994</v>
      </c>
      <c r="CU177" s="557">
        <v>91968.56</v>
      </c>
      <c r="CV177" s="557">
        <v>91968.56</v>
      </c>
      <c r="CW177" s="557">
        <v>91968.56</v>
      </c>
      <c r="CX177" s="557">
        <v>91968.56</v>
      </c>
      <c r="CY177" s="432"/>
      <c r="CZ177" s="432"/>
      <c r="DA177" s="427" t="s">
        <v>204</v>
      </c>
      <c r="DB177" s="432"/>
      <c r="DC177" s="432"/>
      <c r="DD177" s="89"/>
      <c r="DE177" s="249"/>
      <c r="DF177" s="523" t="s">
        <v>205</v>
      </c>
      <c r="DH177" s="486">
        <v>146042.69434793814</v>
      </c>
      <c r="DI177" s="512">
        <v>-195450</v>
      </c>
      <c r="DJ177" s="512">
        <v>-195450</v>
      </c>
      <c r="DK177" s="512">
        <v>-195450</v>
      </c>
      <c r="DL177" s="512">
        <v>-195450</v>
      </c>
      <c r="DM177" s="512">
        <v>-195450</v>
      </c>
      <c r="DN177" s="512">
        <v>-195450</v>
      </c>
      <c r="DO177" s="512">
        <v>-195450</v>
      </c>
      <c r="DP177" s="512">
        <v>-195450</v>
      </c>
      <c r="DQ177" s="512">
        <v>-195450</v>
      </c>
      <c r="DR177" s="512">
        <v>-195450</v>
      </c>
      <c r="DS177" s="512">
        <v>-195450</v>
      </c>
      <c r="DT177" s="512">
        <v>-195450</v>
      </c>
      <c r="DU177" s="432"/>
      <c r="DV177" s="427" t="s">
        <v>204</v>
      </c>
      <c r="DW177" s="557">
        <v>-195450</v>
      </c>
      <c r="DX177" s="557">
        <v>-390900</v>
      </c>
      <c r="DY177" s="557">
        <v>-586350</v>
      </c>
      <c r="DZ177" s="557">
        <v>-781800</v>
      </c>
      <c r="EA177" s="557">
        <v>-977250</v>
      </c>
      <c r="EB177" s="557">
        <v>-1172700</v>
      </c>
      <c r="EC177" s="557">
        <v>-1368150</v>
      </c>
      <c r="ED177" s="557">
        <v>-1563600</v>
      </c>
      <c r="EE177" s="557">
        <v>-1759050</v>
      </c>
      <c r="EF177" s="557">
        <v>-1954500</v>
      </c>
      <c r="EG177" s="557">
        <v>-2149950</v>
      </c>
      <c r="EH177" s="561">
        <v>-2345400</v>
      </c>
      <c r="EI177" s="432"/>
      <c r="EJ177" s="432"/>
      <c r="EK177" s="432"/>
      <c r="EL177" s="432"/>
      <c r="EM177" s="432"/>
      <c r="EN177" s="432"/>
      <c r="EO177" s="432"/>
      <c r="EP177" s="432"/>
      <c r="EQ177" s="432"/>
      <c r="ER177" s="432"/>
      <c r="JD177" s="486">
        <v>140999.35159450173</v>
      </c>
      <c r="JF177" s="486">
        <v>120544.44</v>
      </c>
      <c r="JH177" s="486">
        <v>111861.56</v>
      </c>
      <c r="JJ177" s="486">
        <v>103335.82</v>
      </c>
      <c r="JL177" s="486">
        <v>118095</v>
      </c>
      <c r="JN177" s="599">
        <f t="shared" ref="JN177" si="57">+DH177-JD177</f>
        <v>5043.3427534364164</v>
      </c>
      <c r="JO177" s="612">
        <f t="shared" ref="JO177" si="58">+JN177/JD177</f>
        <v>3.5768552808246257E-2</v>
      </c>
      <c r="JQ177" s="599">
        <f t="shared" ref="JQ177" si="59">+DH177-JF177</f>
        <v>25498.254347938142</v>
      </c>
      <c r="JR177" s="612">
        <v>0</v>
      </c>
    </row>
    <row r="178" spans="1:278" s="7" customFormat="1" ht="5.0999999999999996" customHeight="1">
      <c r="A178" s="1"/>
      <c r="B178" s="6"/>
      <c r="C178" s="264"/>
      <c r="D178" s="265"/>
      <c r="E178" s="264"/>
      <c r="F178" s="266"/>
      <c r="G178" s="281"/>
      <c r="H178" s="266"/>
      <c r="I178" s="267"/>
      <c r="J178" s="268"/>
      <c r="K178" s="266"/>
      <c r="L178" s="267"/>
      <c r="M178" s="269"/>
      <c r="N178" s="270"/>
      <c r="O178" s="271"/>
      <c r="P178" s="264"/>
      <c r="Q178" s="265"/>
      <c r="R178" s="264"/>
      <c r="S178" s="266"/>
      <c r="T178" s="281"/>
      <c r="U178" s="266"/>
      <c r="V178" s="267"/>
      <c r="W178" s="272"/>
      <c r="X178" s="273"/>
      <c r="Y178" s="267"/>
      <c r="Z178" s="268"/>
      <c r="AA178" s="266"/>
      <c r="AO178" s="381">
        <v>0</v>
      </c>
      <c r="AQ178" s="269"/>
      <c r="AR178" s="270"/>
      <c r="AS178" s="576"/>
      <c r="AT178" s="576"/>
      <c r="AU178" s="714"/>
      <c r="AV178" s="718"/>
      <c r="AW178" s="718"/>
      <c r="AX178" s="718"/>
      <c r="AY178" s="487"/>
      <c r="AZ178" s="487"/>
      <c r="BA178" s="487"/>
      <c r="BB178" s="488"/>
      <c r="BC178" s="487"/>
      <c r="BD178" s="487"/>
      <c r="BF178" s="381">
        <v>0</v>
      </c>
      <c r="BG178" s="576"/>
      <c r="BH178" s="576"/>
      <c r="BI178" s="576"/>
      <c r="BJ178" s="487"/>
      <c r="BK178" s="487"/>
      <c r="BL178" s="487"/>
      <c r="BM178" s="487"/>
      <c r="BN178" s="487"/>
      <c r="BO178" s="487"/>
      <c r="BP178" s="487"/>
      <c r="BQ178" s="487"/>
      <c r="BR178" s="487"/>
      <c r="BU178" s="381">
        <v>0</v>
      </c>
      <c r="BW178" s="269"/>
      <c r="BX178" s="270"/>
      <c r="BY178" s="576"/>
      <c r="BZ178" s="576"/>
      <c r="CA178" s="576"/>
      <c r="CB178" s="487"/>
      <c r="CC178" s="487"/>
      <c r="CD178" s="487"/>
      <c r="CE178" s="487"/>
      <c r="CF178" s="487"/>
      <c r="CG178" s="487"/>
      <c r="CH178" s="487"/>
      <c r="CI178" s="487"/>
      <c r="CJ178" s="487"/>
      <c r="CL178" s="381">
        <v>0</v>
      </c>
      <c r="CM178" s="576"/>
      <c r="CN178" s="576"/>
      <c r="CO178" s="576"/>
      <c r="CP178" s="487"/>
      <c r="CQ178" s="487"/>
      <c r="CR178" s="487"/>
      <c r="CS178" s="487"/>
      <c r="CT178" s="487"/>
      <c r="CU178" s="487"/>
      <c r="CV178" s="487"/>
      <c r="CW178" s="487"/>
      <c r="CX178" s="487"/>
      <c r="DA178" s="381">
        <v>0</v>
      </c>
      <c r="DD178" s="269"/>
      <c r="DE178" s="652"/>
      <c r="DF178" s="270"/>
      <c r="DH178" s="653"/>
      <c r="DI178" s="576"/>
      <c r="DJ178" s="576"/>
      <c r="DK178" s="576"/>
      <c r="DL178" s="487"/>
      <c r="DM178" s="487"/>
      <c r="DN178" s="487"/>
      <c r="DO178" s="487"/>
      <c r="DP178" s="487"/>
      <c r="DQ178" s="487"/>
      <c r="DR178" s="487"/>
      <c r="DS178" s="487"/>
      <c r="DT178" s="487"/>
      <c r="DV178" s="381">
        <v>0</v>
      </c>
      <c r="DW178" s="576"/>
      <c r="DX178" s="576"/>
      <c r="DY178" s="576"/>
      <c r="DZ178" s="487"/>
      <c r="EA178" s="487"/>
      <c r="EB178" s="487"/>
      <c r="EC178" s="487"/>
      <c r="ED178" s="487"/>
      <c r="EE178" s="487"/>
      <c r="EF178" s="487"/>
      <c r="EG178" s="487"/>
      <c r="EH178" s="489"/>
      <c r="JD178" s="653"/>
      <c r="JF178" s="653"/>
      <c r="JH178" s="653"/>
      <c r="JJ178" s="653"/>
      <c r="JL178" s="653"/>
      <c r="JN178" s="653"/>
      <c r="JO178" s="653"/>
      <c r="JQ178" s="653"/>
      <c r="JR178" s="653"/>
    </row>
    <row r="179" spans="1:278" s="7" customFormat="1" ht="15" customHeight="1">
      <c r="A179" s="1"/>
      <c r="B179" s="6"/>
      <c r="C179" s="253"/>
      <c r="D179" s="282"/>
      <c r="E179" s="253"/>
      <c r="F179" s="282"/>
      <c r="G179" s="253"/>
      <c r="H179" s="282"/>
      <c r="I179" s="267"/>
      <c r="J179" s="282"/>
      <c r="K179" s="282"/>
      <c r="L179" s="267"/>
      <c r="M179" s="261"/>
      <c r="N179" s="262"/>
      <c r="O179" s="271"/>
      <c r="P179" s="253"/>
      <c r="Q179" s="282"/>
      <c r="R179" s="253"/>
      <c r="S179" s="282"/>
      <c r="T179" s="253"/>
      <c r="U179" s="282"/>
      <c r="V179" s="267"/>
      <c r="W179" s="579"/>
      <c r="X179" s="579"/>
      <c r="Y179" s="267"/>
      <c r="Z179" s="282"/>
      <c r="AA179" s="282"/>
      <c r="AO179" s="381"/>
      <c r="AQ179" s="261"/>
      <c r="AR179" s="262"/>
      <c r="AS179" s="253"/>
      <c r="AT179" s="253"/>
      <c r="AU179" s="176"/>
      <c r="AV179" s="719"/>
      <c r="AW179" s="8"/>
      <c r="AX179" s="720"/>
      <c r="AY179" s="68"/>
      <c r="BB179" s="491"/>
      <c r="BF179" s="381">
        <v>0</v>
      </c>
      <c r="BG179" s="253"/>
      <c r="BH179" s="253"/>
      <c r="BI179" s="253"/>
      <c r="BU179" s="384"/>
      <c r="BW179" s="261"/>
      <c r="BX179" s="262"/>
      <c r="BY179" s="253"/>
      <c r="BZ179" s="253"/>
      <c r="CA179" s="253"/>
      <c r="CL179" s="381">
        <v>0</v>
      </c>
      <c r="CM179" s="253"/>
      <c r="CN179" s="253"/>
      <c r="CO179" s="253"/>
      <c r="DA179" s="381">
        <v>0</v>
      </c>
      <c r="DD179" s="261"/>
      <c r="DE179" s="261"/>
      <c r="DF179" s="262"/>
      <c r="DH179" s="262"/>
      <c r="DI179" s="253"/>
      <c r="DJ179" s="253"/>
      <c r="DK179" s="253"/>
      <c r="DV179" s="381">
        <v>0</v>
      </c>
      <c r="DW179" s="253"/>
      <c r="DX179" s="253"/>
      <c r="DY179" s="253"/>
      <c r="EH179" s="388"/>
      <c r="JD179" s="262"/>
      <c r="JF179" s="262"/>
      <c r="JH179" s="262"/>
      <c r="JJ179" s="262"/>
      <c r="JL179" s="262"/>
      <c r="JN179" s="262"/>
      <c r="JO179" s="262"/>
      <c r="JQ179" s="262"/>
      <c r="JR179" s="262"/>
    </row>
    <row r="180" spans="1:278" s="7" customFormat="1">
      <c r="A180" s="1"/>
      <c r="B180" s="6"/>
      <c r="I180" s="8"/>
      <c r="L180" s="8"/>
      <c r="O180" s="8"/>
      <c r="V180" s="8"/>
      <c r="W180" s="5"/>
      <c r="X180" s="5"/>
      <c r="Y180" s="8"/>
      <c r="AO180" s="381"/>
      <c r="AX180" s="721"/>
      <c r="AY180" s="722"/>
      <c r="BB180" s="491"/>
      <c r="BF180" s="381">
        <v>0</v>
      </c>
      <c r="BU180" s="384"/>
      <c r="CL180" s="381">
        <v>0</v>
      </c>
      <c r="DA180" s="381">
        <v>0</v>
      </c>
      <c r="DI180" s="666"/>
      <c r="DJ180" s="666"/>
      <c r="DK180" s="666"/>
      <c r="DL180" s="666"/>
      <c r="DM180" s="666"/>
      <c r="DN180" s="666"/>
      <c r="DO180" s="666"/>
      <c r="DP180" s="666"/>
      <c r="DQ180" s="666"/>
      <c r="DR180" s="666"/>
      <c r="DS180" s="666"/>
      <c r="DT180" s="666"/>
      <c r="DV180" s="381">
        <v>0</v>
      </c>
      <c r="EH180" s="388"/>
    </row>
    <row r="181" spans="1:278" s="7" customFormat="1">
      <c r="A181" s="1"/>
      <c r="B181" s="6"/>
      <c r="C181" s="809"/>
      <c r="D181" s="809"/>
      <c r="E181" s="809"/>
      <c r="F181" s="809"/>
      <c r="G181" s="809"/>
      <c r="H181" s="809"/>
      <c r="I181" s="35"/>
      <c r="J181" s="809" t="s">
        <v>4</v>
      </c>
      <c r="K181" s="809"/>
      <c r="L181" s="35"/>
      <c r="M181" s="810" t="s">
        <v>206</v>
      </c>
      <c r="N181" s="811"/>
      <c r="O181" s="36"/>
      <c r="P181" s="809"/>
      <c r="Q181" s="809"/>
      <c r="R181" s="809"/>
      <c r="S181" s="809"/>
      <c r="T181" s="809"/>
      <c r="U181" s="809"/>
      <c r="V181" s="35"/>
      <c r="W181" s="5"/>
      <c r="X181" s="5"/>
      <c r="Y181" s="35"/>
      <c r="Z181" s="809" t="s">
        <v>4</v>
      </c>
      <c r="AA181" s="814"/>
      <c r="AO181" s="381">
        <v>0</v>
      </c>
      <c r="AQ181" s="261"/>
      <c r="AR181" s="262"/>
      <c r="AS181" s="253"/>
      <c r="AT181" s="253"/>
      <c r="AU181" s="253"/>
      <c r="BB181" s="491"/>
      <c r="BF181" s="381">
        <v>0</v>
      </c>
      <c r="BG181" s="253"/>
      <c r="BH181" s="253"/>
      <c r="BI181" s="253"/>
      <c r="BU181" s="381">
        <v>0</v>
      </c>
      <c r="BW181" s="261"/>
      <c r="BX181" s="262"/>
      <c r="BY181" s="253"/>
      <c r="BZ181" s="253"/>
      <c r="CA181" s="253"/>
      <c r="CL181" s="381">
        <v>0</v>
      </c>
      <c r="CM181" s="253"/>
      <c r="CN181" s="253"/>
      <c r="CO181" s="253"/>
      <c r="DA181" s="381">
        <v>0</v>
      </c>
      <c r="DD181" s="261"/>
      <c r="DE181" s="261"/>
      <c r="DF181" s="262"/>
      <c r="DH181" s="262"/>
      <c r="DI181" s="253"/>
      <c r="DJ181" s="253"/>
      <c r="DK181" s="253"/>
      <c r="DV181" s="381">
        <v>0</v>
      </c>
      <c r="DW181" s="253"/>
      <c r="DX181" s="253"/>
      <c r="DY181" s="253"/>
      <c r="EH181" s="388"/>
      <c r="JD181" s="262"/>
      <c r="JF181" s="262"/>
      <c r="JH181" s="262"/>
      <c r="JJ181" s="262"/>
      <c r="JL181" s="262"/>
      <c r="JN181" s="262"/>
      <c r="JO181" s="262"/>
      <c r="JQ181" s="262"/>
      <c r="JR181" s="262"/>
    </row>
    <row r="182" spans="1:278" s="7" customFormat="1" ht="24.75" customHeight="1">
      <c r="A182" s="1"/>
      <c r="B182" s="6"/>
      <c r="C182" s="38" t="s">
        <v>7</v>
      </c>
      <c r="D182" s="219" t="e">
        <v>#VALUE!</v>
      </c>
      <c r="E182" s="38" t="s">
        <v>9</v>
      </c>
      <c r="F182" s="219" t="s">
        <v>8</v>
      </c>
      <c r="G182" s="38" t="s">
        <v>10</v>
      </c>
      <c r="H182" s="219" t="s">
        <v>8</v>
      </c>
      <c r="I182" s="220"/>
      <c r="J182" s="41" t="s">
        <v>11</v>
      </c>
      <c r="K182" s="42" t="s">
        <v>12</v>
      </c>
      <c r="L182" s="35"/>
      <c r="M182" s="812"/>
      <c r="N182" s="813"/>
      <c r="O182" s="36"/>
      <c r="P182" s="38" t="s">
        <v>7</v>
      </c>
      <c r="Q182" s="219" t="e">
        <v>#VALUE!</v>
      </c>
      <c r="R182" s="38">
        <v>2022</v>
      </c>
      <c r="S182" s="219" t="s">
        <v>8</v>
      </c>
      <c r="T182" s="38">
        <v>2021</v>
      </c>
      <c r="U182" s="219" t="e">
        <v>#VALUE!</v>
      </c>
      <c r="V182" s="220"/>
      <c r="W182" s="43">
        <v>2019</v>
      </c>
      <c r="X182" s="44">
        <v>2018</v>
      </c>
      <c r="Y182" s="220"/>
      <c r="Z182" s="41" t="s">
        <v>11</v>
      </c>
      <c r="AA182" s="42" t="s">
        <v>12</v>
      </c>
      <c r="AO182" s="381">
        <v>0</v>
      </c>
      <c r="AQ182" s="801" t="s">
        <v>206</v>
      </c>
      <c r="AR182" s="803"/>
      <c r="AS182" s="711"/>
      <c r="AT182" s="668"/>
      <c r="AU182" s="668"/>
      <c r="BB182" s="491"/>
      <c r="BF182" s="381">
        <v>0</v>
      </c>
      <c r="BG182" s="380"/>
      <c r="BH182" s="380"/>
      <c r="BI182" s="380"/>
      <c r="BJ182" s="19"/>
      <c r="BK182" s="19"/>
      <c r="BL182" s="19"/>
      <c r="BM182" s="19"/>
      <c r="BN182" s="19"/>
      <c r="BO182" s="19"/>
      <c r="BP182" s="19"/>
      <c r="BQ182" s="19"/>
      <c r="BR182" s="19"/>
      <c r="BU182" s="381">
        <v>0</v>
      </c>
      <c r="BW182" s="817" t="s">
        <v>206</v>
      </c>
      <c r="BX182" s="818"/>
      <c r="BY182" s="711"/>
      <c r="BZ182" s="668"/>
      <c r="CA182" s="668"/>
      <c r="CL182" s="381">
        <v>0</v>
      </c>
      <c r="CM182" s="380"/>
      <c r="CN182" s="380"/>
      <c r="CO182" s="380"/>
      <c r="CP182" s="19"/>
      <c r="CQ182" s="19"/>
      <c r="CR182" s="19"/>
      <c r="CS182" s="19"/>
      <c r="CT182" s="19"/>
      <c r="CU182" s="19"/>
      <c r="CV182" s="19"/>
      <c r="CW182" s="19"/>
      <c r="CX182" s="19"/>
      <c r="DA182" s="381">
        <v>0</v>
      </c>
      <c r="DD182" s="817" t="s">
        <v>206</v>
      </c>
      <c r="DE182" s="819"/>
      <c r="DF182" s="818"/>
      <c r="DH182" s="650">
        <v>2023</v>
      </c>
      <c r="DI182" s="395"/>
      <c r="DJ182" s="380"/>
      <c r="DK182" s="380"/>
      <c r="DL182" s="19"/>
      <c r="DM182" s="19"/>
      <c r="DN182" s="19"/>
      <c r="DO182" s="19"/>
      <c r="DP182" s="19"/>
      <c r="DQ182" s="19"/>
      <c r="DR182" s="19"/>
      <c r="DS182" s="19"/>
      <c r="DT182" s="19"/>
      <c r="DV182" s="381">
        <v>0</v>
      </c>
      <c r="DW182" s="380"/>
      <c r="DX182" s="380"/>
      <c r="DY182" s="380"/>
      <c r="DZ182" s="19"/>
      <c r="EA182" s="19"/>
      <c r="EB182" s="19"/>
      <c r="EC182" s="19"/>
      <c r="ED182" s="19"/>
      <c r="EE182" s="19"/>
      <c r="EF182" s="19"/>
      <c r="EG182" s="19"/>
      <c r="EH182" s="574"/>
      <c r="JD182" s="725" t="s">
        <v>288</v>
      </c>
      <c r="JF182" s="650">
        <v>2021</v>
      </c>
      <c r="JH182" s="650">
        <v>2020</v>
      </c>
      <c r="JJ182" s="650">
        <v>2019</v>
      </c>
      <c r="JL182" s="650">
        <v>2018</v>
      </c>
      <c r="JN182" s="650" t="s">
        <v>289</v>
      </c>
      <c r="JO182" s="650" t="s">
        <v>8</v>
      </c>
      <c r="JQ182" s="650" t="s">
        <v>290</v>
      </c>
      <c r="JR182" s="650" t="s">
        <v>8</v>
      </c>
    </row>
    <row r="183" spans="1:278" s="7" customFormat="1" ht="5.0999999999999996" customHeight="1">
      <c r="A183" s="1"/>
      <c r="B183" s="6"/>
      <c r="C183" s="256"/>
      <c r="D183" s="222"/>
      <c r="E183" s="257"/>
      <c r="F183" s="3"/>
      <c r="G183" s="53"/>
      <c r="H183" s="226"/>
      <c r="I183" s="4"/>
      <c r="J183" s="225"/>
      <c r="K183" s="226"/>
      <c r="L183" s="4"/>
      <c r="M183" s="53"/>
      <c r="N183" s="229"/>
      <c r="O183" s="227"/>
      <c r="P183" s="263"/>
      <c r="Q183" s="222"/>
      <c r="R183" s="257"/>
      <c r="S183" s="3"/>
      <c r="T183" s="53"/>
      <c r="U183" s="224"/>
      <c r="V183" s="4"/>
      <c r="W183" s="168"/>
      <c r="X183" s="169">
        <v>540</v>
      </c>
      <c r="Y183" s="4"/>
      <c r="Z183" s="225"/>
      <c r="AA183" s="226"/>
      <c r="AO183" s="381">
        <v>0</v>
      </c>
      <c r="AQ183" s="47"/>
      <c r="AR183" s="169"/>
      <c r="AS183" s="690"/>
      <c r="AT183" s="690"/>
      <c r="AU183" s="690"/>
      <c r="AV183" s="690"/>
      <c r="AW183" s="692"/>
      <c r="AX183" s="690"/>
      <c r="AY183" s="712"/>
      <c r="AZ183" s="690"/>
      <c r="BA183" s="690"/>
      <c r="BB183" s="691"/>
      <c r="BC183" s="690"/>
      <c r="BD183" s="690"/>
      <c r="BF183" s="381">
        <v>0</v>
      </c>
      <c r="BG183" s="545"/>
      <c r="BH183" s="545"/>
      <c r="BI183" s="545"/>
      <c r="BJ183" s="545"/>
      <c r="BK183" s="545"/>
      <c r="BL183" s="545"/>
      <c r="BM183" s="545"/>
      <c r="BN183" s="545"/>
      <c r="BO183" s="545"/>
      <c r="BP183" s="545"/>
      <c r="BQ183" s="545"/>
      <c r="BR183" s="545"/>
      <c r="BU183" s="381">
        <v>0</v>
      </c>
      <c r="BW183" s="53"/>
      <c r="BX183" s="229"/>
      <c r="BY183" s="690"/>
      <c r="BZ183" s="690"/>
      <c r="CA183" s="690"/>
      <c r="CB183" s="690"/>
      <c r="CC183" s="690"/>
      <c r="CD183" s="690"/>
      <c r="CE183" s="690"/>
      <c r="CF183" s="690"/>
      <c r="CG183" s="690"/>
      <c r="CH183" s="690"/>
      <c r="CI183" s="690"/>
      <c r="CJ183" s="690"/>
      <c r="CL183" s="381">
        <v>0</v>
      </c>
      <c r="CM183" s="545"/>
      <c r="CN183" s="545"/>
      <c r="CO183" s="545"/>
      <c r="CP183" s="545"/>
      <c r="CQ183" s="545"/>
      <c r="CR183" s="545"/>
      <c r="CS183" s="545"/>
      <c r="CT183" s="545"/>
      <c r="CU183" s="545"/>
      <c r="CV183" s="545"/>
      <c r="CW183" s="545"/>
      <c r="CX183" s="545"/>
      <c r="DA183" s="381">
        <v>0</v>
      </c>
      <c r="DD183" s="53"/>
      <c r="DF183" s="229"/>
      <c r="DH183" s="640"/>
      <c r="DI183" s="545"/>
      <c r="DJ183" s="545"/>
      <c r="DK183" s="545"/>
      <c r="DL183" s="545"/>
      <c r="DM183" s="545"/>
      <c r="DN183" s="545"/>
      <c r="DO183" s="545"/>
      <c r="DP183" s="545"/>
      <c r="DQ183" s="545"/>
      <c r="DR183" s="545"/>
      <c r="DS183" s="545"/>
      <c r="DT183" s="545"/>
      <c r="DV183" s="381">
        <v>0</v>
      </c>
      <c r="DW183" s="545"/>
      <c r="DX183" s="545"/>
      <c r="DY183" s="545"/>
      <c r="DZ183" s="545"/>
      <c r="EA183" s="545"/>
      <c r="EB183" s="545"/>
      <c r="EC183" s="545"/>
      <c r="ED183" s="545"/>
      <c r="EE183" s="545"/>
      <c r="EF183" s="545"/>
      <c r="EG183" s="545"/>
      <c r="EH183" s="546"/>
      <c r="JD183" s="640"/>
      <c r="JF183" s="640"/>
      <c r="JH183" s="640"/>
      <c r="JJ183" s="640"/>
      <c r="JL183" s="640"/>
      <c r="JN183" s="640"/>
      <c r="JO183" s="640"/>
      <c r="JQ183" s="640"/>
      <c r="JR183" s="640"/>
    </row>
    <row r="184" spans="1:278" s="7" customFormat="1" ht="15" customHeight="1">
      <c r="A184" s="1" t="s">
        <v>207</v>
      </c>
      <c r="B184" s="6"/>
      <c r="C184" s="57" t="s">
        <v>208</v>
      </c>
      <c r="D184" s="66" t="e">
        <v>#VALUE!</v>
      </c>
      <c r="E184" s="57">
        <v>0</v>
      </c>
      <c r="F184" s="66" t="e">
        <v>#DIV/0!</v>
      </c>
      <c r="G184" s="57" t="s">
        <v>208</v>
      </c>
      <c r="H184" s="58" t="e">
        <v>#VALUE!</v>
      </c>
      <c r="I184" s="60"/>
      <c r="J184" s="61" t="e">
        <v>#VALUE!</v>
      </c>
      <c r="K184" s="62" t="e">
        <v>#VALUE!</v>
      </c>
      <c r="L184" s="63"/>
      <c r="M184" s="53"/>
      <c r="N184" s="64" t="s">
        <v>208</v>
      </c>
      <c r="O184" s="65"/>
      <c r="P184" s="118" t="s">
        <v>207</v>
      </c>
      <c r="Q184" s="66" t="e">
        <v>#VALUE!</v>
      </c>
      <c r="R184" s="57" t="s">
        <v>207</v>
      </c>
      <c r="S184" s="66" t="e">
        <v>#VALUE!</v>
      </c>
      <c r="T184" s="57" t="s">
        <v>207</v>
      </c>
      <c r="U184" s="58" t="e">
        <v>#VALUE!</v>
      </c>
      <c r="V184" s="60"/>
      <c r="W184" s="156">
        <v>988.82</v>
      </c>
      <c r="X184" s="157">
        <v>642</v>
      </c>
      <c r="Y184" s="60"/>
      <c r="Z184" s="61" t="e">
        <v>#VALUE!</v>
      </c>
      <c r="AA184" s="62" t="e">
        <v>#VALUE!</v>
      </c>
      <c r="AO184" s="381" t="s">
        <v>207</v>
      </c>
      <c r="AQ184" s="53"/>
      <c r="AR184" s="404" t="s">
        <v>208</v>
      </c>
      <c r="AS184" s="694"/>
      <c r="AT184" s="694"/>
      <c r="AU184" s="694"/>
      <c r="AV184" s="694"/>
      <c r="AW184" s="687"/>
      <c r="AX184" s="694"/>
      <c r="AY184" s="696"/>
      <c r="AZ184" s="697"/>
      <c r="BA184" s="471"/>
      <c r="BB184" s="502"/>
      <c r="BC184" s="471"/>
      <c r="BD184" s="471"/>
      <c r="BE184" s="547"/>
      <c r="BF184" s="381" t="s">
        <v>207</v>
      </c>
      <c r="BG184" s="469">
        <v>0</v>
      </c>
      <c r="BH184" s="468">
        <v>0</v>
      </c>
      <c r="BI184" s="468">
        <v>0</v>
      </c>
      <c r="BJ184" s="468">
        <v>0</v>
      </c>
      <c r="BK184" s="468">
        <v>0</v>
      </c>
      <c r="BL184" s="468">
        <v>0</v>
      </c>
      <c r="BM184" s="468">
        <v>0</v>
      </c>
      <c r="BN184" s="468">
        <v>0</v>
      </c>
      <c r="BO184" s="468">
        <v>0</v>
      </c>
      <c r="BP184" s="468">
        <v>0</v>
      </c>
      <c r="BQ184" s="468">
        <v>0</v>
      </c>
      <c r="BR184" s="469">
        <v>0</v>
      </c>
      <c r="BS184" s="547"/>
      <c r="BT184" s="547"/>
      <c r="BU184" s="381" t="s">
        <v>207</v>
      </c>
      <c r="BV184" s="547"/>
      <c r="BW184" s="470"/>
      <c r="BX184" s="200" t="s">
        <v>208</v>
      </c>
      <c r="BY184" s="694"/>
      <c r="BZ184" s="694"/>
      <c r="CA184" s="694"/>
      <c r="CB184" s="694"/>
      <c r="CC184" s="687"/>
      <c r="CD184" s="694"/>
      <c r="CE184" s="696"/>
      <c r="CF184" s="697"/>
      <c r="CG184" s="471"/>
      <c r="CH184" s="502"/>
      <c r="CI184" s="548"/>
      <c r="CJ184" s="548"/>
      <c r="CK184" s="547"/>
      <c r="CL184" s="381" t="s">
        <v>207</v>
      </c>
      <c r="CM184" s="471">
        <v>0</v>
      </c>
      <c r="CN184" s="471">
        <v>0</v>
      </c>
      <c r="CO184" s="471">
        <v>0</v>
      </c>
      <c r="CP184" s="471">
        <v>0</v>
      </c>
      <c r="CQ184" s="471">
        <v>0</v>
      </c>
      <c r="CR184" s="471">
        <v>0</v>
      </c>
      <c r="CS184" s="471">
        <v>0</v>
      </c>
      <c r="CT184" s="471">
        <v>0</v>
      </c>
      <c r="CU184" s="471">
        <v>0</v>
      </c>
      <c r="CV184" s="471">
        <v>0</v>
      </c>
      <c r="CW184" s="471">
        <v>0</v>
      </c>
      <c r="CX184" s="471">
        <v>0</v>
      </c>
      <c r="CY184" s="68"/>
      <c r="CZ184" s="547"/>
      <c r="DA184" s="381" t="s">
        <v>207</v>
      </c>
      <c r="DB184" s="547"/>
      <c r="DC184" s="547"/>
      <c r="DD184" s="470"/>
      <c r="DE184" s="547"/>
      <c r="DF184" s="173" t="s">
        <v>208</v>
      </c>
      <c r="DH184" s="592">
        <v>936</v>
      </c>
      <c r="DI184" s="610">
        <v>-19545</v>
      </c>
      <c r="DJ184" s="472">
        <v>-19545</v>
      </c>
      <c r="DK184" s="472">
        <v>-19545</v>
      </c>
      <c r="DL184" s="472">
        <v>-19545</v>
      </c>
      <c r="DM184" s="472">
        <v>-19545</v>
      </c>
      <c r="DN184" s="472">
        <v>-19545</v>
      </c>
      <c r="DO184" s="472">
        <v>-19545</v>
      </c>
      <c r="DP184" s="472">
        <v>-19545</v>
      </c>
      <c r="DQ184" s="472">
        <v>-19545</v>
      </c>
      <c r="DR184" s="472">
        <v>-19545</v>
      </c>
      <c r="DS184" s="472">
        <v>-19545</v>
      </c>
      <c r="DT184" s="472">
        <v>-19545</v>
      </c>
      <c r="DU184" s="68"/>
      <c r="DV184" s="381" t="s">
        <v>207</v>
      </c>
      <c r="DW184" s="470">
        <v>-19545</v>
      </c>
      <c r="DX184" s="470">
        <v>-39090</v>
      </c>
      <c r="DY184" s="470">
        <v>-58635</v>
      </c>
      <c r="DZ184" s="470">
        <v>-78180</v>
      </c>
      <c r="EA184" s="470">
        <v>-97725</v>
      </c>
      <c r="EB184" s="470">
        <v>-117270</v>
      </c>
      <c r="EC184" s="470">
        <v>-136815</v>
      </c>
      <c r="ED184" s="470">
        <v>-156360</v>
      </c>
      <c r="EE184" s="470">
        <v>-175905</v>
      </c>
      <c r="EF184" s="470">
        <v>-195450</v>
      </c>
      <c r="EG184" s="470">
        <v>-214995</v>
      </c>
      <c r="EH184" s="473">
        <v>-234540</v>
      </c>
      <c r="EI184" s="405"/>
      <c r="EJ184" s="408"/>
      <c r="EK184" s="68"/>
      <c r="EL184" s="68"/>
      <c r="EM184" s="68"/>
      <c r="EN184" s="68"/>
      <c r="EO184" s="68"/>
      <c r="EP184" s="68"/>
      <c r="EQ184" s="68"/>
      <c r="ER184" s="68"/>
      <c r="ES184" s="68"/>
      <c r="ET184" s="68"/>
      <c r="EU184" s="68"/>
      <c r="EV184" s="68"/>
      <c r="EW184" s="68"/>
      <c r="EX184" s="68"/>
      <c r="JD184" s="592">
        <v>624.04999999999995</v>
      </c>
      <c r="JF184" s="592">
        <v>0</v>
      </c>
      <c r="JH184" s="592">
        <v>0</v>
      </c>
      <c r="JJ184" s="592">
        <v>988.82</v>
      </c>
      <c r="JL184" s="592">
        <v>642</v>
      </c>
      <c r="JN184" s="592">
        <f t="shared" ref="JN184:JN188" si="60">+DH184-JD184</f>
        <v>311.95000000000005</v>
      </c>
      <c r="JO184" s="593"/>
      <c r="JQ184" s="592">
        <f t="shared" ref="JQ184:JQ188" si="61">+DH184-JF184</f>
        <v>936</v>
      </c>
      <c r="JR184" s="593">
        <v>-0.60291197882197223</v>
      </c>
    </row>
    <row r="185" spans="1:278" s="7" customFormat="1" ht="15" customHeight="1">
      <c r="A185" s="1" t="s">
        <v>209</v>
      </c>
      <c r="B185" s="6"/>
      <c r="C185" s="57" t="s">
        <v>210</v>
      </c>
      <c r="D185" s="66" t="e">
        <v>#VALUE!</v>
      </c>
      <c r="E185" s="57">
        <v>0</v>
      </c>
      <c r="F185" s="66" t="e">
        <v>#DIV/0!</v>
      </c>
      <c r="G185" s="57" t="s">
        <v>210</v>
      </c>
      <c r="H185" s="58" t="e">
        <v>#VALUE!</v>
      </c>
      <c r="I185" s="60"/>
      <c r="J185" s="61" t="e">
        <v>#VALUE!</v>
      </c>
      <c r="K185" s="62" t="e">
        <v>#VALUE!</v>
      </c>
      <c r="L185" s="63"/>
      <c r="M185" s="53"/>
      <c r="N185" s="64" t="s">
        <v>210</v>
      </c>
      <c r="O185" s="65"/>
      <c r="P185" s="172" t="s">
        <v>209</v>
      </c>
      <c r="Q185" s="66" t="e">
        <v>#VALUE!</v>
      </c>
      <c r="R185" s="57" t="s">
        <v>209</v>
      </c>
      <c r="S185" s="66" t="e">
        <v>#VALUE!</v>
      </c>
      <c r="T185" s="57" t="s">
        <v>209</v>
      </c>
      <c r="U185" s="58" t="e">
        <v>#VALUE!</v>
      </c>
      <c r="V185" s="60"/>
      <c r="W185" s="156">
        <v>3806.75</v>
      </c>
      <c r="X185" s="157">
        <v>4186</v>
      </c>
      <c r="Y185" s="60"/>
      <c r="Z185" s="61" t="e">
        <v>#VALUE!</v>
      </c>
      <c r="AA185" s="62" t="e">
        <v>#VALUE!</v>
      </c>
      <c r="AO185" s="381" t="s">
        <v>209</v>
      </c>
      <c r="AQ185" s="53"/>
      <c r="AR185" s="404" t="s">
        <v>210</v>
      </c>
      <c r="AS185" s="694"/>
      <c r="AT185" s="694">
        <v>447.99</v>
      </c>
      <c r="AU185" s="694">
        <v>500</v>
      </c>
      <c r="AV185" s="694">
        <v>500</v>
      </c>
      <c r="AW185" s="687">
        <v>716.63000000000011</v>
      </c>
      <c r="AX185" s="694"/>
      <c r="AY185" s="696">
        <v>81.59</v>
      </c>
      <c r="AZ185" s="471"/>
      <c r="BA185" s="471"/>
      <c r="BB185" s="502"/>
      <c r="BC185" s="471"/>
      <c r="BD185" s="471"/>
      <c r="BE185" s="547"/>
      <c r="BF185" s="381" t="s">
        <v>209</v>
      </c>
      <c r="BG185" s="469">
        <v>0</v>
      </c>
      <c r="BH185" s="468">
        <v>447.99</v>
      </c>
      <c r="BI185" s="468">
        <v>947.99</v>
      </c>
      <c r="BJ185" s="468">
        <v>1447.99</v>
      </c>
      <c r="BK185" s="468">
        <v>2164.62</v>
      </c>
      <c r="BL185" s="468">
        <v>2164.62</v>
      </c>
      <c r="BM185" s="468">
        <v>2246.21</v>
      </c>
      <c r="BN185" s="468">
        <v>2246.21</v>
      </c>
      <c r="BO185" s="468">
        <v>2246.21</v>
      </c>
      <c r="BP185" s="468">
        <v>2246.21</v>
      </c>
      <c r="BQ185" s="468">
        <v>2246.21</v>
      </c>
      <c r="BR185" s="469">
        <v>2246.21</v>
      </c>
      <c r="BS185" s="547"/>
      <c r="BT185" s="547"/>
      <c r="BU185" s="381" t="s">
        <v>209</v>
      </c>
      <c r="BV185" s="547"/>
      <c r="BW185" s="470"/>
      <c r="BX185" s="200" t="s">
        <v>210</v>
      </c>
      <c r="BY185" s="694"/>
      <c r="BZ185" s="694">
        <v>447.99</v>
      </c>
      <c r="CA185" s="694">
        <v>500</v>
      </c>
      <c r="CB185" s="694">
        <v>500</v>
      </c>
      <c r="CC185" s="687">
        <v>716.63000000000011</v>
      </c>
      <c r="CD185" s="694"/>
      <c r="CE185" s="696">
        <v>81.59</v>
      </c>
      <c r="CF185" s="471"/>
      <c r="CG185" s="471"/>
      <c r="CH185" s="502"/>
      <c r="CI185" s="548"/>
      <c r="CJ185" s="548"/>
      <c r="CK185" s="547"/>
      <c r="CL185" s="381" t="s">
        <v>209</v>
      </c>
      <c r="CM185" s="471">
        <v>0</v>
      </c>
      <c r="CN185" s="471">
        <v>447.99</v>
      </c>
      <c r="CO185" s="471">
        <v>947.99</v>
      </c>
      <c r="CP185" s="471">
        <v>1447.99</v>
      </c>
      <c r="CQ185" s="471">
        <v>2164.62</v>
      </c>
      <c r="CR185" s="471">
        <v>2164.62</v>
      </c>
      <c r="CS185" s="471">
        <v>2246.21</v>
      </c>
      <c r="CT185" s="471">
        <v>2246.21</v>
      </c>
      <c r="CU185" s="471">
        <v>2246.21</v>
      </c>
      <c r="CV185" s="471">
        <v>2246.21</v>
      </c>
      <c r="CW185" s="471">
        <v>2246.21</v>
      </c>
      <c r="CX185" s="471">
        <v>2246.21</v>
      </c>
      <c r="CY185" s="68">
        <v>5390.9040000000005</v>
      </c>
      <c r="CZ185" s="547"/>
      <c r="DA185" s="381" t="s">
        <v>209</v>
      </c>
      <c r="DB185" s="547"/>
      <c r="DC185" s="547"/>
      <c r="DD185" s="470"/>
      <c r="DE185" s="547"/>
      <c r="DF185" s="173" t="s">
        <v>210</v>
      </c>
      <c r="DH185" s="592">
        <v>2400</v>
      </c>
      <c r="DI185" s="610">
        <v>-19545</v>
      </c>
      <c r="DJ185" s="472">
        <v>-19545</v>
      </c>
      <c r="DK185" s="472">
        <v>-19545</v>
      </c>
      <c r="DL185" s="472">
        <v>-19545</v>
      </c>
      <c r="DM185" s="472">
        <v>-19545</v>
      </c>
      <c r="DN185" s="472">
        <v>-19545</v>
      </c>
      <c r="DO185" s="472">
        <v>-19545</v>
      </c>
      <c r="DP185" s="472">
        <v>-19545</v>
      </c>
      <c r="DQ185" s="472">
        <v>-19545</v>
      </c>
      <c r="DR185" s="472">
        <v>-19545</v>
      </c>
      <c r="DS185" s="472">
        <v>-19545</v>
      </c>
      <c r="DT185" s="472">
        <v>-19545</v>
      </c>
      <c r="DU185" s="68"/>
      <c r="DV185" s="381" t="s">
        <v>209</v>
      </c>
      <c r="DW185" s="470">
        <v>-19545</v>
      </c>
      <c r="DX185" s="470">
        <v>-39090</v>
      </c>
      <c r="DY185" s="470">
        <v>-58635</v>
      </c>
      <c r="DZ185" s="470">
        <v>-78180</v>
      </c>
      <c r="EA185" s="470">
        <v>-97725</v>
      </c>
      <c r="EB185" s="470">
        <v>-117270</v>
      </c>
      <c r="EC185" s="470">
        <v>-136815</v>
      </c>
      <c r="ED185" s="470">
        <v>-156360</v>
      </c>
      <c r="EE185" s="470">
        <v>-175905</v>
      </c>
      <c r="EF185" s="470">
        <v>-195450</v>
      </c>
      <c r="EG185" s="470">
        <v>-214995</v>
      </c>
      <c r="EH185" s="473">
        <v>-234540</v>
      </c>
      <c r="EI185" s="405"/>
      <c r="EJ185" s="408"/>
      <c r="EK185" s="68"/>
      <c r="EL185" s="68"/>
      <c r="EM185" s="68"/>
      <c r="EN185" s="68"/>
      <c r="EO185" s="68"/>
      <c r="EP185" s="68"/>
      <c r="EQ185" s="68"/>
      <c r="ER185" s="68"/>
      <c r="ES185" s="68"/>
      <c r="ET185" s="68"/>
      <c r="EU185" s="68"/>
      <c r="EV185" s="68"/>
      <c r="EW185" s="68"/>
      <c r="EX185" s="68"/>
      <c r="JD185" s="592">
        <v>1924.72</v>
      </c>
      <c r="JF185" s="592">
        <v>2246.21</v>
      </c>
      <c r="JH185" s="592">
        <v>913.75</v>
      </c>
      <c r="JJ185" s="592">
        <v>3806.75</v>
      </c>
      <c r="JL185" s="592">
        <v>4186</v>
      </c>
      <c r="JN185" s="592">
        <f t="shared" si="60"/>
        <v>475.28</v>
      </c>
      <c r="JO185" s="593"/>
      <c r="JQ185" s="592">
        <f t="shared" si="61"/>
        <v>153.78999999999996</v>
      </c>
      <c r="JR185" s="593">
        <v>-0.60291197882197223</v>
      </c>
    </row>
    <row r="186" spans="1:278" s="7" customFormat="1" ht="15" customHeight="1">
      <c r="A186" s="1" t="s">
        <v>211</v>
      </c>
      <c r="B186" s="6"/>
      <c r="C186" s="57" t="s">
        <v>212</v>
      </c>
      <c r="D186" s="66" t="e">
        <v>#VALUE!</v>
      </c>
      <c r="E186" s="57">
        <v>0</v>
      </c>
      <c r="F186" s="66" t="e">
        <v>#DIV/0!</v>
      </c>
      <c r="G186" s="57" t="s">
        <v>212</v>
      </c>
      <c r="H186" s="58" t="e">
        <v>#VALUE!</v>
      </c>
      <c r="I186" s="60"/>
      <c r="J186" s="61" t="e">
        <v>#VALUE!</v>
      </c>
      <c r="K186" s="62" t="e">
        <v>#VALUE!</v>
      </c>
      <c r="L186" s="63"/>
      <c r="M186" s="53"/>
      <c r="N186" s="64" t="s">
        <v>212</v>
      </c>
      <c r="O186" s="65"/>
      <c r="P186" s="172" t="s">
        <v>211</v>
      </c>
      <c r="Q186" s="66" t="e">
        <v>#VALUE!</v>
      </c>
      <c r="R186" s="57" t="s">
        <v>211</v>
      </c>
      <c r="S186" s="66" t="e">
        <v>#VALUE!</v>
      </c>
      <c r="T186" s="57" t="s">
        <v>211</v>
      </c>
      <c r="U186" s="58" t="e">
        <v>#VALUE!</v>
      </c>
      <c r="V186" s="60"/>
      <c r="W186" s="156">
        <v>7927.4</v>
      </c>
      <c r="X186" s="157">
        <v>2444</v>
      </c>
      <c r="Y186" s="60"/>
      <c r="Z186" s="61" t="e">
        <v>#VALUE!</v>
      </c>
      <c r="AA186" s="62" t="e">
        <v>#VALUE!</v>
      </c>
      <c r="AO186" s="381" t="s">
        <v>211</v>
      </c>
      <c r="AQ186" s="53"/>
      <c r="AR186" s="404" t="s">
        <v>212</v>
      </c>
      <c r="AS186" s="694">
        <v>538.25</v>
      </c>
      <c r="AT186" s="694">
        <v>811.22</v>
      </c>
      <c r="AU186" s="694">
        <v>479.7</v>
      </c>
      <c r="AV186" s="694">
        <v>1962.37</v>
      </c>
      <c r="AW186" s="687">
        <v>423.63</v>
      </c>
      <c r="AX186" s="694">
        <v>1212.23</v>
      </c>
      <c r="AY186" s="696">
        <v>1510.74</v>
      </c>
      <c r="AZ186" s="697">
        <v>439.68</v>
      </c>
      <c r="BA186" s="471">
        <v>453.72</v>
      </c>
      <c r="BB186" s="502"/>
      <c r="BC186" s="471"/>
      <c r="BD186" s="471"/>
      <c r="BE186" s="547"/>
      <c r="BF186" s="381" t="s">
        <v>211</v>
      </c>
      <c r="BG186" s="469">
        <v>538.25</v>
      </c>
      <c r="BH186" s="468">
        <v>1349.47</v>
      </c>
      <c r="BI186" s="468">
        <v>1829.17</v>
      </c>
      <c r="BJ186" s="468">
        <v>3791.54</v>
      </c>
      <c r="BK186" s="468">
        <v>4215.17</v>
      </c>
      <c r="BL186" s="468">
        <v>5427.4</v>
      </c>
      <c r="BM186" s="468">
        <v>6938.1399999999994</v>
      </c>
      <c r="BN186" s="468">
        <v>7377.82</v>
      </c>
      <c r="BO186" s="468">
        <v>7831.54</v>
      </c>
      <c r="BP186" s="468">
        <v>7831.54</v>
      </c>
      <c r="BQ186" s="468">
        <v>7831.54</v>
      </c>
      <c r="BR186" s="469">
        <v>7831.54</v>
      </c>
      <c r="BS186" s="547"/>
      <c r="BT186" s="547"/>
      <c r="BU186" s="381" t="s">
        <v>211</v>
      </c>
      <c r="BV186" s="547"/>
      <c r="BW186" s="470"/>
      <c r="BX186" s="200" t="s">
        <v>212</v>
      </c>
      <c r="BY186" s="694">
        <v>538.25</v>
      </c>
      <c r="BZ186" s="694">
        <v>811.22</v>
      </c>
      <c r="CA186" s="694">
        <v>479.7</v>
      </c>
      <c r="CB186" s="694">
        <v>1962.37</v>
      </c>
      <c r="CC186" s="687">
        <v>423.63</v>
      </c>
      <c r="CD186" s="694">
        <v>1212.23</v>
      </c>
      <c r="CE186" s="696">
        <v>1510.74</v>
      </c>
      <c r="CF186" s="697">
        <v>439.68</v>
      </c>
      <c r="CG186" s="471">
        <v>453.72</v>
      </c>
      <c r="CH186" s="502"/>
      <c r="CI186" s="548"/>
      <c r="CJ186" s="548"/>
      <c r="CK186" s="547"/>
      <c r="CL186" s="381" t="s">
        <v>211</v>
      </c>
      <c r="CM186" s="471">
        <v>538.25</v>
      </c>
      <c r="CN186" s="471">
        <v>1349.47</v>
      </c>
      <c r="CO186" s="471">
        <v>1829.17</v>
      </c>
      <c r="CP186" s="471">
        <v>3791.54</v>
      </c>
      <c r="CQ186" s="471">
        <v>4215.17</v>
      </c>
      <c r="CR186" s="471">
        <v>5427.4</v>
      </c>
      <c r="CS186" s="471">
        <v>6938.1399999999994</v>
      </c>
      <c r="CT186" s="471">
        <v>7377.82</v>
      </c>
      <c r="CU186" s="471">
        <v>7831.54</v>
      </c>
      <c r="CV186" s="471">
        <v>7831.54</v>
      </c>
      <c r="CW186" s="471">
        <v>7831.54</v>
      </c>
      <c r="CX186" s="471">
        <v>7831.54</v>
      </c>
      <c r="CY186" s="68">
        <v>10442.053333333333</v>
      </c>
      <c r="CZ186" s="68">
        <v>1794.1672394043528</v>
      </c>
      <c r="DA186" s="381" t="s">
        <v>211</v>
      </c>
      <c r="DB186" s="547"/>
      <c r="DC186" s="547"/>
      <c r="DD186" s="470"/>
      <c r="DE186" s="547"/>
      <c r="DF186" s="173" t="s">
        <v>212</v>
      </c>
      <c r="DH186" s="592">
        <v>14024.47</v>
      </c>
      <c r="DI186" s="610">
        <v>-19545</v>
      </c>
      <c r="DJ186" s="472">
        <v>-19545</v>
      </c>
      <c r="DK186" s="472">
        <v>-19545</v>
      </c>
      <c r="DL186" s="472">
        <v>-19545</v>
      </c>
      <c r="DM186" s="472">
        <v>-19545</v>
      </c>
      <c r="DN186" s="472">
        <v>-19545</v>
      </c>
      <c r="DO186" s="472">
        <v>-19545</v>
      </c>
      <c r="DP186" s="472">
        <v>-19545</v>
      </c>
      <c r="DQ186" s="472">
        <v>-19545</v>
      </c>
      <c r="DR186" s="472">
        <v>-19545</v>
      </c>
      <c r="DS186" s="472">
        <v>-19545</v>
      </c>
      <c r="DT186" s="472">
        <v>-19545</v>
      </c>
      <c r="DU186" s="68"/>
      <c r="DV186" s="381" t="s">
        <v>211</v>
      </c>
      <c r="DW186" s="470">
        <v>-19545</v>
      </c>
      <c r="DX186" s="470">
        <v>-39090</v>
      </c>
      <c r="DY186" s="470">
        <v>-58635</v>
      </c>
      <c r="DZ186" s="470">
        <v>-78180</v>
      </c>
      <c r="EA186" s="470">
        <v>-97725</v>
      </c>
      <c r="EB186" s="470">
        <v>-117270</v>
      </c>
      <c r="EC186" s="470">
        <v>-136815</v>
      </c>
      <c r="ED186" s="470">
        <v>-156360</v>
      </c>
      <c r="EE186" s="470">
        <v>-175905</v>
      </c>
      <c r="EF186" s="470">
        <v>-195450</v>
      </c>
      <c r="EG186" s="470">
        <v>-214995</v>
      </c>
      <c r="EH186" s="473">
        <v>-234540</v>
      </c>
      <c r="EI186" s="405"/>
      <c r="EJ186" s="408"/>
      <c r="EK186" s="68"/>
      <c r="EL186" s="68"/>
      <c r="EM186" s="68"/>
      <c r="EN186" s="68"/>
      <c r="EO186" s="68"/>
      <c r="EP186" s="68"/>
      <c r="EQ186" s="68"/>
      <c r="ER186" s="68"/>
      <c r="ES186" s="68"/>
      <c r="ET186" s="68"/>
      <c r="EU186" s="68"/>
      <c r="EV186" s="68"/>
      <c r="EW186" s="68"/>
      <c r="EX186" s="68"/>
      <c r="JD186" s="592">
        <v>13460.51</v>
      </c>
      <c r="JF186" s="592">
        <v>10591.99</v>
      </c>
      <c r="JH186" s="592">
        <v>4783.5599999999995</v>
      </c>
      <c r="JJ186" s="592">
        <v>7927.4</v>
      </c>
      <c r="JL186" s="592">
        <v>2444</v>
      </c>
      <c r="JN186" s="592">
        <f t="shared" si="60"/>
        <v>563.95999999999913</v>
      </c>
      <c r="JO186" s="593"/>
      <c r="JQ186" s="592">
        <f t="shared" si="61"/>
        <v>3432.4799999999996</v>
      </c>
      <c r="JR186" s="593">
        <v>-0.60291197882197223</v>
      </c>
    </row>
    <row r="187" spans="1:278" s="7" customFormat="1" ht="15" customHeight="1">
      <c r="A187" s="1" t="s">
        <v>213</v>
      </c>
      <c r="B187" s="6"/>
      <c r="C187" s="57" t="s">
        <v>214</v>
      </c>
      <c r="D187" s="66" t="e">
        <v>#VALUE!</v>
      </c>
      <c r="E187" s="57">
        <v>0</v>
      </c>
      <c r="F187" s="66" t="e">
        <v>#DIV/0!</v>
      </c>
      <c r="G187" s="57" t="s">
        <v>214</v>
      </c>
      <c r="H187" s="58" t="e">
        <v>#VALUE!</v>
      </c>
      <c r="I187" s="60"/>
      <c r="J187" s="61" t="e">
        <v>#VALUE!</v>
      </c>
      <c r="K187" s="62" t="e">
        <v>#VALUE!</v>
      </c>
      <c r="L187" s="63"/>
      <c r="M187" s="53"/>
      <c r="N187" s="64" t="s">
        <v>214</v>
      </c>
      <c r="O187" s="65"/>
      <c r="P187" s="172" t="s">
        <v>213</v>
      </c>
      <c r="Q187" s="66" t="e">
        <v>#VALUE!</v>
      </c>
      <c r="R187" s="57" t="s">
        <v>213</v>
      </c>
      <c r="S187" s="66" t="e">
        <v>#VALUE!</v>
      </c>
      <c r="T187" s="57" t="s">
        <v>213</v>
      </c>
      <c r="U187" s="58" t="e">
        <v>#VALUE!</v>
      </c>
      <c r="V187" s="60"/>
      <c r="W187" s="156">
        <v>17942.63</v>
      </c>
      <c r="X187" s="157">
        <v>15449</v>
      </c>
      <c r="Y187" s="60"/>
      <c r="Z187" s="61" t="e">
        <v>#VALUE!</v>
      </c>
      <c r="AA187" s="62" t="e">
        <v>#VALUE!</v>
      </c>
      <c r="AO187" s="381" t="s">
        <v>213</v>
      </c>
      <c r="AQ187" s="53"/>
      <c r="AR187" s="404" t="s">
        <v>214</v>
      </c>
      <c r="AS187" s="694">
        <v>1186.8</v>
      </c>
      <c r="AT187" s="694">
        <v>2343.83</v>
      </c>
      <c r="AU187" s="694">
        <v>2396.37</v>
      </c>
      <c r="AV187" s="694">
        <v>1925.06</v>
      </c>
      <c r="AW187" s="687">
        <v>3512.79</v>
      </c>
      <c r="AX187" s="694">
        <v>4249.6000000000004</v>
      </c>
      <c r="AY187" s="696">
        <v>2482.02</v>
      </c>
      <c r="AZ187" s="471">
        <v>2313.6799999999998</v>
      </c>
      <c r="BA187" s="471">
        <v>3218.29</v>
      </c>
      <c r="BB187" s="502"/>
      <c r="BC187" s="471"/>
      <c r="BD187" s="471"/>
      <c r="BE187" s="547"/>
      <c r="BF187" s="381" t="s">
        <v>213</v>
      </c>
      <c r="BG187" s="469">
        <v>1186.8</v>
      </c>
      <c r="BH187" s="468">
        <v>3530.63</v>
      </c>
      <c r="BI187" s="468">
        <v>5927</v>
      </c>
      <c r="BJ187" s="468">
        <v>7852.0599999999995</v>
      </c>
      <c r="BK187" s="468">
        <v>11364.849999999999</v>
      </c>
      <c r="BL187" s="468">
        <v>15614.449999999999</v>
      </c>
      <c r="BM187" s="468">
        <v>18096.469999999998</v>
      </c>
      <c r="BN187" s="468">
        <v>20410.149999999998</v>
      </c>
      <c r="BO187" s="468">
        <v>23628.44</v>
      </c>
      <c r="BP187" s="468">
        <v>23628.44</v>
      </c>
      <c r="BQ187" s="468">
        <v>23628.44</v>
      </c>
      <c r="BR187" s="469">
        <v>23628.44</v>
      </c>
      <c r="BS187" s="547"/>
      <c r="BT187" s="547"/>
      <c r="BU187" s="381" t="s">
        <v>213</v>
      </c>
      <c r="BV187" s="547"/>
      <c r="BW187" s="470"/>
      <c r="BX187" s="200" t="s">
        <v>214</v>
      </c>
      <c r="BY187" s="694">
        <v>1186.8</v>
      </c>
      <c r="BZ187" s="694">
        <v>2343.83</v>
      </c>
      <c r="CA187" s="694">
        <v>2396.37</v>
      </c>
      <c r="CB187" s="694">
        <v>1925.06</v>
      </c>
      <c r="CC187" s="687">
        <v>3512.79</v>
      </c>
      <c r="CD187" s="694">
        <v>4249.6000000000004</v>
      </c>
      <c r="CE187" s="696">
        <v>2482.02</v>
      </c>
      <c r="CF187" s="471">
        <v>2313.6799999999998</v>
      </c>
      <c r="CG187" s="471">
        <v>3218.29</v>
      </c>
      <c r="CH187" s="502"/>
      <c r="CI187" s="548"/>
      <c r="CJ187" s="548"/>
      <c r="CK187" s="547"/>
      <c r="CL187" s="381" t="s">
        <v>213</v>
      </c>
      <c r="CM187" s="471">
        <v>1186.8</v>
      </c>
      <c r="CN187" s="471">
        <v>3530.63</v>
      </c>
      <c r="CO187" s="471">
        <v>5927</v>
      </c>
      <c r="CP187" s="471">
        <v>7852.0599999999995</v>
      </c>
      <c r="CQ187" s="471">
        <v>11364.849999999999</v>
      </c>
      <c r="CR187" s="471">
        <v>15614.449999999999</v>
      </c>
      <c r="CS187" s="471">
        <v>18096.469999999998</v>
      </c>
      <c r="CT187" s="471">
        <v>20410.149999999998</v>
      </c>
      <c r="CU187" s="471">
        <v>23628.44</v>
      </c>
      <c r="CV187" s="471">
        <v>23628.44</v>
      </c>
      <c r="CW187" s="471">
        <v>23628.44</v>
      </c>
      <c r="CX187" s="471">
        <v>23628.44</v>
      </c>
      <c r="CY187" s="68">
        <v>31504.586666666662</v>
      </c>
      <c r="CZ187" s="68">
        <v>5413.1592210767458</v>
      </c>
      <c r="DA187" s="381" t="s">
        <v>213</v>
      </c>
      <c r="DB187" s="547"/>
      <c r="DC187" s="547"/>
      <c r="DD187" s="470"/>
      <c r="DE187" s="547"/>
      <c r="DF187" s="173" t="s">
        <v>214</v>
      </c>
      <c r="DH187" s="592">
        <v>22000</v>
      </c>
      <c r="DI187" s="610">
        <v>-19545</v>
      </c>
      <c r="DJ187" s="472">
        <v>-19545</v>
      </c>
      <c r="DK187" s="472">
        <v>-19545</v>
      </c>
      <c r="DL187" s="472">
        <v>-19545</v>
      </c>
      <c r="DM187" s="472">
        <v>-19545</v>
      </c>
      <c r="DN187" s="472">
        <v>-19545</v>
      </c>
      <c r="DO187" s="472">
        <v>-19545</v>
      </c>
      <c r="DP187" s="472">
        <v>-19545</v>
      </c>
      <c r="DQ187" s="472">
        <v>-19545</v>
      </c>
      <c r="DR187" s="472">
        <v>-19545</v>
      </c>
      <c r="DS187" s="472">
        <v>-19545</v>
      </c>
      <c r="DT187" s="472">
        <v>-19545</v>
      </c>
      <c r="DU187" s="68"/>
      <c r="DV187" s="381" t="s">
        <v>213</v>
      </c>
      <c r="DW187" s="470">
        <v>-19545</v>
      </c>
      <c r="DX187" s="470">
        <v>-39090</v>
      </c>
      <c r="DY187" s="470">
        <v>-58635</v>
      </c>
      <c r="DZ187" s="470">
        <v>-78180</v>
      </c>
      <c r="EA187" s="470">
        <v>-97725</v>
      </c>
      <c r="EB187" s="470">
        <v>-117270</v>
      </c>
      <c r="EC187" s="470">
        <v>-136815</v>
      </c>
      <c r="ED187" s="470">
        <v>-156360</v>
      </c>
      <c r="EE187" s="470">
        <v>-175905</v>
      </c>
      <c r="EF187" s="470">
        <v>-195450</v>
      </c>
      <c r="EG187" s="470">
        <v>-214995</v>
      </c>
      <c r="EH187" s="473">
        <v>-234540</v>
      </c>
      <c r="EI187" s="405"/>
      <c r="EJ187" s="408"/>
      <c r="EK187" s="68"/>
      <c r="EL187" s="68"/>
      <c r="EM187" s="68"/>
      <c r="EN187" s="68"/>
      <c r="EO187" s="68"/>
      <c r="EP187" s="68"/>
      <c r="EQ187" s="68"/>
      <c r="ER187" s="68"/>
      <c r="ES187" s="68"/>
      <c r="ET187" s="68"/>
      <c r="EU187" s="68"/>
      <c r="EV187" s="68"/>
      <c r="EW187" s="68"/>
      <c r="EX187" s="68"/>
      <c r="JD187" s="592">
        <v>21130.56280870561</v>
      </c>
      <c r="JF187" s="592">
        <v>27070.100000000002</v>
      </c>
      <c r="JH187" s="592">
        <v>12222.419999999998</v>
      </c>
      <c r="JJ187" s="592">
        <v>17942.63</v>
      </c>
      <c r="JL187" s="592">
        <v>15449</v>
      </c>
      <c r="JN187" s="592">
        <f t="shared" si="60"/>
        <v>869.43719129438978</v>
      </c>
      <c r="JO187" s="593"/>
      <c r="JQ187" s="592">
        <f t="shared" si="61"/>
        <v>-5070.1000000000022</v>
      </c>
      <c r="JR187" s="593">
        <v>-0.60291197882197223</v>
      </c>
    </row>
    <row r="188" spans="1:278" s="7" customFormat="1" ht="15" customHeight="1">
      <c r="A188" s="1" t="s">
        <v>215</v>
      </c>
      <c r="B188" s="6"/>
      <c r="C188" s="118" t="s">
        <v>216</v>
      </c>
      <c r="D188" s="66" t="e">
        <v>#VALUE!</v>
      </c>
      <c r="E188" s="57">
        <v>0</v>
      </c>
      <c r="F188" s="66" t="e">
        <v>#DIV/0!</v>
      </c>
      <c r="G188" s="57" t="s">
        <v>216</v>
      </c>
      <c r="H188" s="58" t="e">
        <v>#VALUE!</v>
      </c>
      <c r="I188" s="60"/>
      <c r="J188" s="61" t="e">
        <v>#VALUE!</v>
      </c>
      <c r="K188" s="62" t="e">
        <v>#VALUE!</v>
      </c>
      <c r="L188" s="63"/>
      <c r="M188" s="53"/>
      <c r="N188" s="64" t="s">
        <v>216</v>
      </c>
      <c r="O188" s="65"/>
      <c r="P188" s="172" t="s">
        <v>215</v>
      </c>
      <c r="Q188" s="66" t="e">
        <v>#VALUE!</v>
      </c>
      <c r="R188" s="57" t="s">
        <v>215</v>
      </c>
      <c r="S188" s="66" t="e">
        <v>#VALUE!</v>
      </c>
      <c r="T188" s="57" t="s">
        <v>215</v>
      </c>
      <c r="U188" s="58" t="e">
        <v>#VALUE!</v>
      </c>
      <c r="V188" s="60"/>
      <c r="W188" s="156">
        <v>103150.32999999999</v>
      </c>
      <c r="X188" s="157">
        <v>98450</v>
      </c>
      <c r="Y188" s="60"/>
      <c r="Z188" s="61" t="e">
        <v>#VALUE!</v>
      </c>
      <c r="AA188" s="62" t="e">
        <v>#VALUE!</v>
      </c>
      <c r="AO188" s="381" t="s">
        <v>215</v>
      </c>
      <c r="AQ188" s="53"/>
      <c r="AR188" s="404" t="s">
        <v>216</v>
      </c>
      <c r="AS188" s="694">
        <v>4136.21</v>
      </c>
      <c r="AT188" s="694">
        <v>6589.18</v>
      </c>
      <c r="AU188" s="694">
        <v>3706</v>
      </c>
      <c r="AV188" s="694">
        <v>9603.25</v>
      </c>
      <c r="AW188" s="687">
        <v>7358.81</v>
      </c>
      <c r="AX188" s="694">
        <v>9614.94</v>
      </c>
      <c r="AY188" s="696">
        <v>8622.0300000000007</v>
      </c>
      <c r="AZ188" s="471">
        <v>10992.26</v>
      </c>
      <c r="BA188" s="471">
        <v>8210.0300000000007</v>
      </c>
      <c r="BB188" s="502"/>
      <c r="BC188" s="471"/>
      <c r="BD188" s="471"/>
      <c r="BE188" s="547"/>
      <c r="BF188" s="381" t="s">
        <v>215</v>
      </c>
      <c r="BG188" s="469">
        <v>4136.21</v>
      </c>
      <c r="BH188" s="468">
        <v>10725.39</v>
      </c>
      <c r="BI188" s="468">
        <v>14431.39</v>
      </c>
      <c r="BJ188" s="468">
        <v>24034.639999999999</v>
      </c>
      <c r="BK188" s="468">
        <v>31393.45</v>
      </c>
      <c r="BL188" s="468">
        <v>41008.39</v>
      </c>
      <c r="BM188" s="468">
        <v>49630.42</v>
      </c>
      <c r="BN188" s="468">
        <v>60622.68</v>
      </c>
      <c r="BO188" s="468">
        <v>68832.710000000006</v>
      </c>
      <c r="BP188" s="468">
        <v>68832.710000000006</v>
      </c>
      <c r="BQ188" s="468">
        <v>68832.710000000006</v>
      </c>
      <c r="BR188" s="469">
        <v>68832.710000000006</v>
      </c>
      <c r="BS188" s="547"/>
      <c r="BT188" s="547"/>
      <c r="BU188" s="381" t="s">
        <v>215</v>
      </c>
      <c r="BV188" s="547"/>
      <c r="BW188" s="470"/>
      <c r="BX188" s="200" t="s">
        <v>216</v>
      </c>
      <c r="BY188" s="694">
        <v>4136.21</v>
      </c>
      <c r="BZ188" s="694">
        <v>6589.18</v>
      </c>
      <c r="CA188" s="694">
        <v>3706</v>
      </c>
      <c r="CB188" s="694">
        <v>9603.25</v>
      </c>
      <c r="CC188" s="687">
        <v>7358.81</v>
      </c>
      <c r="CD188" s="694">
        <v>9614.94</v>
      </c>
      <c r="CE188" s="696">
        <v>8622.0300000000007</v>
      </c>
      <c r="CF188" s="471">
        <v>10992.26</v>
      </c>
      <c r="CG188" s="471">
        <v>8210.0300000000007</v>
      </c>
      <c r="CH188" s="502"/>
      <c r="CI188" s="548"/>
      <c r="CJ188" s="548"/>
      <c r="CK188" s="547"/>
      <c r="CL188" s="381" t="s">
        <v>215</v>
      </c>
      <c r="CM188" s="471">
        <v>4136.21</v>
      </c>
      <c r="CN188" s="471">
        <v>10725.39</v>
      </c>
      <c r="CO188" s="471">
        <v>14431.39</v>
      </c>
      <c r="CP188" s="471">
        <v>24034.639999999999</v>
      </c>
      <c r="CQ188" s="471">
        <v>31393.45</v>
      </c>
      <c r="CR188" s="471">
        <v>41008.39</v>
      </c>
      <c r="CS188" s="471">
        <v>49630.42</v>
      </c>
      <c r="CT188" s="471">
        <v>60622.68</v>
      </c>
      <c r="CU188" s="471">
        <v>68832.710000000006</v>
      </c>
      <c r="CV188" s="471">
        <v>68832.710000000006</v>
      </c>
      <c r="CW188" s="471">
        <v>68832.710000000006</v>
      </c>
      <c r="CX188" s="471">
        <v>68832.710000000006</v>
      </c>
      <c r="CY188" s="68">
        <v>91776.94666666667</v>
      </c>
      <c r="CZ188" s="68">
        <v>15769.234822451317</v>
      </c>
      <c r="DA188" s="381" t="s">
        <v>215</v>
      </c>
      <c r="DB188" s="547"/>
      <c r="DC188" s="547"/>
      <c r="DD188" s="470"/>
      <c r="DE188" s="547"/>
      <c r="DF188" s="173" t="s">
        <v>216</v>
      </c>
      <c r="DH188" s="592">
        <v>175910.82753814431</v>
      </c>
      <c r="DI188" s="610">
        <v>-19545</v>
      </c>
      <c r="DJ188" s="472">
        <v>-19545</v>
      </c>
      <c r="DK188" s="472">
        <v>-19545</v>
      </c>
      <c r="DL188" s="472">
        <v>-19545</v>
      </c>
      <c r="DM188" s="472">
        <v>-19545</v>
      </c>
      <c r="DN188" s="472">
        <v>-19545</v>
      </c>
      <c r="DO188" s="472">
        <v>-19545</v>
      </c>
      <c r="DP188" s="472">
        <v>-19545</v>
      </c>
      <c r="DQ188" s="472">
        <v>-19545</v>
      </c>
      <c r="DR188" s="472">
        <v>-19545</v>
      </c>
      <c r="DS188" s="472">
        <v>-19545</v>
      </c>
      <c r="DT188" s="472">
        <v>-19545</v>
      </c>
      <c r="DU188" s="68"/>
      <c r="DV188" s="381" t="s">
        <v>215</v>
      </c>
      <c r="DW188" s="470">
        <v>-19545</v>
      </c>
      <c r="DX188" s="470">
        <v>-39090</v>
      </c>
      <c r="DY188" s="470">
        <v>-58635</v>
      </c>
      <c r="DZ188" s="470">
        <v>-78180</v>
      </c>
      <c r="EA188" s="470">
        <v>-97725</v>
      </c>
      <c r="EB188" s="470">
        <v>-117270</v>
      </c>
      <c r="EC188" s="470">
        <v>-136815</v>
      </c>
      <c r="ED188" s="470">
        <v>-156360</v>
      </c>
      <c r="EE188" s="470">
        <v>-175905</v>
      </c>
      <c r="EF188" s="470">
        <v>-195450</v>
      </c>
      <c r="EG188" s="470">
        <v>-214995</v>
      </c>
      <c r="EH188" s="473">
        <v>-234540</v>
      </c>
      <c r="EI188" s="405"/>
      <c r="EJ188" s="408"/>
      <c r="EK188" s="68"/>
      <c r="EL188" s="68"/>
      <c r="EM188" s="68"/>
      <c r="EN188" s="68"/>
      <c r="EO188" s="68"/>
      <c r="EP188" s="68"/>
      <c r="EQ188" s="68"/>
      <c r="ER188" s="68"/>
      <c r="ES188" s="68"/>
      <c r="ET188" s="68"/>
      <c r="EU188" s="68"/>
      <c r="EV188" s="68"/>
      <c r="EW188" s="68"/>
      <c r="EX188" s="68"/>
      <c r="JD188" s="592">
        <v>147269.34753814433</v>
      </c>
      <c r="JF188" s="592">
        <v>93871.819999999992</v>
      </c>
      <c r="JH188" s="592">
        <v>76250.459999999992</v>
      </c>
      <c r="JJ188" s="592">
        <v>103150.32999999999</v>
      </c>
      <c r="JL188" s="592">
        <v>98450</v>
      </c>
      <c r="JN188" s="592">
        <f t="shared" si="60"/>
        <v>28641.479999999981</v>
      </c>
      <c r="JO188" s="593"/>
      <c r="JQ188" s="592">
        <f t="shared" si="61"/>
        <v>82039.007538144317</v>
      </c>
      <c r="JR188" s="593">
        <v>-0.60291197882197223</v>
      </c>
    </row>
    <row r="189" spans="1:278" s="7" customFormat="1" ht="15" hidden="1" customHeight="1">
      <c r="A189" s="1" t="s">
        <v>202</v>
      </c>
      <c r="B189" s="6"/>
      <c r="C189" s="57" t="s">
        <v>203</v>
      </c>
      <c r="D189" s="66" t="e">
        <v>#VALUE!</v>
      </c>
      <c r="E189" s="57">
        <v>0</v>
      </c>
      <c r="F189" s="66" t="e">
        <v>#DIV/0!</v>
      </c>
      <c r="G189" s="57" t="s">
        <v>203</v>
      </c>
      <c r="H189" s="58" t="e">
        <v>#VALUE!</v>
      </c>
      <c r="I189" s="60"/>
      <c r="J189" s="61" t="e">
        <v>#VALUE!</v>
      </c>
      <c r="K189" s="62" t="e">
        <v>#VALUE!</v>
      </c>
      <c r="L189" s="63"/>
      <c r="M189" s="53"/>
      <c r="N189" s="64" t="s">
        <v>203</v>
      </c>
      <c r="O189" s="65"/>
      <c r="P189" s="57" t="s">
        <v>202</v>
      </c>
      <c r="Q189" s="66" t="e">
        <v>#VALUE!</v>
      </c>
      <c r="R189" s="57" t="s">
        <v>202</v>
      </c>
      <c r="S189" s="66" t="e">
        <v>#VALUE!</v>
      </c>
      <c r="T189" s="57" t="s">
        <v>202</v>
      </c>
      <c r="U189" s="58" t="e">
        <v>#VALUE!</v>
      </c>
      <c r="V189" s="60"/>
      <c r="W189" s="156">
        <v>0</v>
      </c>
      <c r="X189" s="157"/>
      <c r="Y189" s="60"/>
      <c r="Z189" s="61" t="e">
        <v>#VALUE!</v>
      </c>
      <c r="AA189" s="62" t="e">
        <v>#VALUE!</v>
      </c>
      <c r="AO189" s="381" t="s">
        <v>202</v>
      </c>
      <c r="AQ189" s="171"/>
      <c r="AR189" s="404" t="s">
        <v>203</v>
      </c>
      <c r="AS189" s="471"/>
      <c r="AT189" s="471"/>
      <c r="AU189" s="694"/>
      <c r="AV189" s="694"/>
      <c r="AW189" s="687"/>
      <c r="AX189" s="694"/>
      <c r="AY189" s="550"/>
      <c r="AZ189" s="471"/>
      <c r="BA189" s="471"/>
      <c r="BB189" s="502"/>
      <c r="BC189" s="471"/>
      <c r="BD189" s="471"/>
      <c r="BE189" s="547"/>
      <c r="BF189" s="381" t="s">
        <v>202</v>
      </c>
      <c r="BG189" s="469">
        <v>0</v>
      </c>
      <c r="BH189" s="468">
        <v>0</v>
      </c>
      <c r="BI189" s="468">
        <v>0</v>
      </c>
      <c r="BJ189" s="468">
        <v>0</v>
      </c>
      <c r="BK189" s="468">
        <v>0</v>
      </c>
      <c r="BL189" s="468">
        <v>0</v>
      </c>
      <c r="BM189" s="468">
        <v>0</v>
      </c>
      <c r="BN189" s="468">
        <v>0</v>
      </c>
      <c r="BO189" s="468">
        <v>0</v>
      </c>
      <c r="BP189" s="468">
        <v>0</v>
      </c>
      <c r="BQ189" s="468">
        <v>0</v>
      </c>
      <c r="BR189" s="469">
        <v>0</v>
      </c>
      <c r="BS189" s="547"/>
      <c r="BT189" s="547"/>
      <c r="BU189" s="381" t="s">
        <v>202</v>
      </c>
      <c r="BV189" s="547"/>
      <c r="BW189" s="575"/>
      <c r="BX189" s="200" t="s">
        <v>203</v>
      </c>
      <c r="BY189" s="471"/>
      <c r="BZ189" s="471"/>
      <c r="CA189" s="471"/>
      <c r="CB189" s="471"/>
      <c r="CC189" s="471"/>
      <c r="CD189" s="471"/>
      <c r="CE189" s="471"/>
      <c r="CF189" s="471"/>
      <c r="CG189" s="471"/>
      <c r="CH189" s="471"/>
      <c r="CI189" s="471"/>
      <c r="CJ189" s="471"/>
      <c r="CK189" s="547"/>
      <c r="CL189" s="381" t="s">
        <v>202</v>
      </c>
      <c r="CM189" s="471">
        <v>0</v>
      </c>
      <c r="CN189" s="471">
        <v>0</v>
      </c>
      <c r="CO189" s="471">
        <v>0</v>
      </c>
      <c r="CP189" s="471">
        <v>0</v>
      </c>
      <c r="CQ189" s="471">
        <v>0</v>
      </c>
      <c r="CR189" s="471">
        <v>0</v>
      </c>
      <c r="CS189" s="471">
        <v>0</v>
      </c>
      <c r="CT189" s="471">
        <v>0</v>
      </c>
      <c r="CU189" s="471">
        <v>0</v>
      </c>
      <c r="CV189" s="471">
        <v>0</v>
      </c>
      <c r="CW189" s="471">
        <v>0</v>
      </c>
      <c r="CX189" s="471">
        <v>0</v>
      </c>
      <c r="CY189" s="547"/>
      <c r="CZ189" s="547"/>
      <c r="DA189" s="381" t="s">
        <v>202</v>
      </c>
      <c r="DB189" s="547"/>
      <c r="DC189" s="547"/>
      <c r="DD189" s="575"/>
      <c r="DE189" s="651"/>
      <c r="DF189" s="173" t="s">
        <v>203</v>
      </c>
      <c r="DH189" s="621"/>
      <c r="DI189" s="471"/>
      <c r="DJ189" s="471"/>
      <c r="DK189" s="471"/>
      <c r="DL189" s="471"/>
      <c r="DM189" s="471"/>
      <c r="DN189" s="471"/>
      <c r="DO189" s="471"/>
      <c r="DP189" s="471"/>
      <c r="DQ189" s="471"/>
      <c r="DR189" s="471"/>
      <c r="DS189" s="471"/>
      <c r="DT189" s="471"/>
      <c r="DU189" s="547"/>
      <c r="DV189" s="381" t="s">
        <v>202</v>
      </c>
      <c r="DW189" s="471">
        <v>0</v>
      </c>
      <c r="DX189" s="471">
        <v>0</v>
      </c>
      <c r="DY189" s="471">
        <v>0</v>
      </c>
      <c r="DZ189" s="471">
        <v>0</v>
      </c>
      <c r="EA189" s="471">
        <v>0</v>
      </c>
      <c r="EB189" s="471">
        <v>0</v>
      </c>
      <c r="EC189" s="471">
        <v>0</v>
      </c>
      <c r="ED189" s="471">
        <v>0</v>
      </c>
      <c r="EE189" s="471">
        <v>0</v>
      </c>
      <c r="EF189" s="471">
        <v>0</v>
      </c>
      <c r="EG189" s="471">
        <v>0</v>
      </c>
      <c r="EH189" s="473">
        <v>0</v>
      </c>
      <c r="EI189" s="547"/>
      <c r="EJ189" s="547"/>
      <c r="EK189" s="547"/>
      <c r="EL189" s="547"/>
      <c r="EM189" s="547"/>
      <c r="EN189" s="547"/>
      <c r="EO189" s="547"/>
      <c r="EP189" s="547"/>
      <c r="EQ189" s="547"/>
      <c r="ER189" s="547"/>
      <c r="ES189" s="547"/>
      <c r="ET189" s="547"/>
      <c r="JD189" s="621"/>
      <c r="JF189" s="621"/>
      <c r="JH189" s="621"/>
      <c r="JJ189" s="621"/>
      <c r="JL189" s="621"/>
      <c r="JN189" s="621"/>
      <c r="JO189" s="621"/>
      <c r="JQ189" s="621"/>
      <c r="JR189" s="621"/>
    </row>
    <row r="190" spans="1:278" s="7" customFormat="1" ht="5.0999999999999996" customHeight="1">
      <c r="A190" s="1"/>
      <c r="B190" s="6"/>
      <c r="C190" s="264"/>
      <c r="D190" s="265"/>
      <c r="E190" s="264"/>
      <c r="F190" s="265"/>
      <c r="G190" s="264"/>
      <c r="H190" s="266"/>
      <c r="I190" s="267"/>
      <c r="J190" s="268"/>
      <c r="K190" s="266"/>
      <c r="L190" s="267"/>
      <c r="M190" s="269"/>
      <c r="N190" s="270"/>
      <c r="O190" s="271"/>
      <c r="P190" s="264"/>
      <c r="Q190" s="265"/>
      <c r="R190" s="264"/>
      <c r="S190" s="265"/>
      <c r="T190" s="264"/>
      <c r="U190" s="266"/>
      <c r="V190" s="267"/>
      <c r="W190" s="272"/>
      <c r="X190" s="273"/>
      <c r="Y190" s="267"/>
      <c r="Z190" s="268"/>
      <c r="AA190" s="266"/>
      <c r="AO190" s="381">
        <v>0</v>
      </c>
      <c r="AQ190" s="269"/>
      <c r="AR190" s="270"/>
      <c r="AS190" s="576"/>
      <c r="AT190" s="576"/>
      <c r="AU190" s="714"/>
      <c r="AV190" s="714"/>
      <c r="AW190" s="715"/>
      <c r="AX190" s="714"/>
      <c r="AY190" s="716"/>
      <c r="AZ190" s="576"/>
      <c r="BA190" s="576"/>
      <c r="BB190" s="488"/>
      <c r="BC190" s="576"/>
      <c r="BD190" s="576"/>
      <c r="BF190" s="381">
        <v>0</v>
      </c>
      <c r="BG190" s="576"/>
      <c r="BH190" s="576"/>
      <c r="BI190" s="576"/>
      <c r="BJ190" s="576"/>
      <c r="BK190" s="576"/>
      <c r="BL190" s="576"/>
      <c r="BM190" s="576"/>
      <c r="BN190" s="576"/>
      <c r="BO190" s="576"/>
      <c r="BP190" s="576"/>
      <c r="BQ190" s="576"/>
      <c r="BR190" s="576"/>
      <c r="BU190" s="381">
        <v>0</v>
      </c>
      <c r="BW190" s="269"/>
      <c r="BX190" s="270"/>
      <c r="BY190" s="576"/>
      <c r="BZ190" s="576"/>
      <c r="CA190" s="576"/>
      <c r="CB190" s="576"/>
      <c r="CC190" s="576"/>
      <c r="CD190" s="576"/>
      <c r="CE190" s="576"/>
      <c r="CF190" s="576"/>
      <c r="CG190" s="576"/>
      <c r="CH190" s="576"/>
      <c r="CI190" s="576"/>
      <c r="CJ190" s="576"/>
      <c r="CL190" s="381">
        <v>0</v>
      </c>
      <c r="CM190" s="576"/>
      <c r="CN190" s="576"/>
      <c r="CO190" s="576"/>
      <c r="CP190" s="576"/>
      <c r="CQ190" s="576"/>
      <c r="CR190" s="576"/>
      <c r="CS190" s="576"/>
      <c r="CT190" s="576"/>
      <c r="CU190" s="576"/>
      <c r="CV190" s="576"/>
      <c r="CW190" s="576"/>
      <c r="CX190" s="576"/>
      <c r="DA190" s="381">
        <v>0</v>
      </c>
      <c r="DD190" s="269"/>
      <c r="DE190" s="652"/>
      <c r="DF190" s="270"/>
      <c r="DH190" s="653"/>
      <c r="DI190" s="576"/>
      <c r="DJ190" s="576"/>
      <c r="DK190" s="576"/>
      <c r="DL190" s="576"/>
      <c r="DM190" s="576"/>
      <c r="DN190" s="576"/>
      <c r="DO190" s="576"/>
      <c r="DP190" s="576"/>
      <c r="DQ190" s="576"/>
      <c r="DR190" s="576"/>
      <c r="DS190" s="576"/>
      <c r="DT190" s="576"/>
      <c r="DV190" s="381">
        <v>0</v>
      </c>
      <c r="DW190" s="576"/>
      <c r="DX190" s="576"/>
      <c r="DY190" s="576"/>
      <c r="DZ190" s="576"/>
      <c r="EA190" s="576"/>
      <c r="EB190" s="576"/>
      <c r="EC190" s="576"/>
      <c r="ED190" s="576"/>
      <c r="EE190" s="576"/>
      <c r="EF190" s="576"/>
      <c r="EG190" s="576"/>
      <c r="EH190" s="572"/>
      <c r="JD190" s="653"/>
      <c r="JF190" s="653"/>
      <c r="JH190" s="653"/>
      <c r="JJ190" s="653"/>
      <c r="JL190" s="653"/>
      <c r="JN190" s="653"/>
      <c r="JO190" s="653"/>
      <c r="JQ190" s="653"/>
      <c r="JR190" s="653"/>
    </row>
    <row r="191" spans="1:278" s="7" customFormat="1" ht="5.0999999999999996" customHeight="1">
      <c r="A191" s="1"/>
      <c r="B191" s="6"/>
      <c r="C191" s="179"/>
      <c r="D191" s="274"/>
      <c r="E191" s="179"/>
      <c r="F191" s="275"/>
      <c r="G191" s="255"/>
      <c r="H191" s="275"/>
      <c r="I191" s="267"/>
      <c r="J191" s="276"/>
      <c r="K191" s="275"/>
      <c r="L191" s="267"/>
      <c r="M191" s="277"/>
      <c r="N191" s="278"/>
      <c r="O191" s="271"/>
      <c r="P191" s="179"/>
      <c r="Q191" s="274"/>
      <c r="R191" s="179"/>
      <c r="S191" s="275"/>
      <c r="T191" s="255"/>
      <c r="U191" s="275"/>
      <c r="V191" s="267"/>
      <c r="W191" s="279"/>
      <c r="X191" s="280">
        <v>72295</v>
      </c>
      <c r="Y191" s="267"/>
      <c r="Z191" s="276"/>
      <c r="AA191" s="275"/>
      <c r="AO191" s="381">
        <v>0</v>
      </c>
      <c r="AQ191" s="277"/>
      <c r="AR191" s="278"/>
      <c r="AS191" s="577"/>
      <c r="AT191" s="577"/>
      <c r="AU191" s="706"/>
      <c r="AV191" s="706"/>
      <c r="AW191" s="706"/>
      <c r="AX191" s="706"/>
      <c r="AY191" s="577"/>
      <c r="AZ191" s="577"/>
      <c r="BA191" s="577"/>
      <c r="BB191" s="496"/>
      <c r="BC191" s="577"/>
      <c r="BD191" s="577"/>
      <c r="BF191" s="381">
        <v>0</v>
      </c>
      <c r="BG191" s="577"/>
      <c r="BH191" s="577"/>
      <c r="BI191" s="577"/>
      <c r="BJ191" s="577"/>
      <c r="BK191" s="577"/>
      <c r="BL191" s="577"/>
      <c r="BM191" s="577"/>
      <c r="BN191" s="577"/>
      <c r="BO191" s="577"/>
      <c r="BP191" s="577"/>
      <c r="BQ191" s="577"/>
      <c r="BR191" s="577"/>
      <c r="BU191" s="381">
        <v>0</v>
      </c>
      <c r="BW191" s="277"/>
      <c r="BX191" s="278"/>
      <c r="BY191" s="577"/>
      <c r="BZ191" s="577"/>
      <c r="CA191" s="577"/>
      <c r="CB191" s="577"/>
      <c r="CC191" s="577"/>
      <c r="CD191" s="577"/>
      <c r="CE191" s="577"/>
      <c r="CF191" s="577"/>
      <c r="CG191" s="577"/>
      <c r="CH191" s="577"/>
      <c r="CI191" s="577"/>
      <c r="CJ191" s="577"/>
      <c r="CL191" s="381">
        <v>0</v>
      </c>
      <c r="CM191" s="577"/>
      <c r="CN191" s="577"/>
      <c r="CO191" s="577"/>
      <c r="CP191" s="577"/>
      <c r="CQ191" s="577"/>
      <c r="CR191" s="577"/>
      <c r="CS191" s="577"/>
      <c r="CT191" s="577"/>
      <c r="CU191" s="577"/>
      <c r="CV191" s="577"/>
      <c r="CW191" s="577"/>
      <c r="CX191" s="577"/>
      <c r="DA191" s="381">
        <v>0</v>
      </c>
      <c r="DD191" s="277"/>
      <c r="DE191" s="654"/>
      <c r="DF191" s="278"/>
      <c r="DH191" s="655"/>
      <c r="DI191" s="577"/>
      <c r="DJ191" s="577"/>
      <c r="DK191" s="577"/>
      <c r="DL191" s="577"/>
      <c r="DM191" s="577"/>
      <c r="DN191" s="577"/>
      <c r="DO191" s="577"/>
      <c r="DP191" s="577"/>
      <c r="DQ191" s="577"/>
      <c r="DR191" s="577"/>
      <c r="DS191" s="577"/>
      <c r="DT191" s="577"/>
      <c r="DV191" s="381">
        <v>0</v>
      </c>
      <c r="DW191" s="577"/>
      <c r="DX191" s="577"/>
      <c r="DY191" s="577"/>
      <c r="DZ191" s="577"/>
      <c r="EA191" s="577"/>
      <c r="EB191" s="577"/>
      <c r="EC191" s="577"/>
      <c r="ED191" s="577"/>
      <c r="EE191" s="577"/>
      <c r="EF191" s="577"/>
      <c r="EG191" s="577"/>
      <c r="EH191" s="578"/>
      <c r="JD191" s="655"/>
      <c r="JF191" s="655"/>
      <c r="JH191" s="655"/>
      <c r="JJ191" s="655"/>
      <c r="JL191" s="655"/>
      <c r="JN191" s="655"/>
      <c r="JO191" s="655"/>
      <c r="JQ191" s="655"/>
      <c r="JR191" s="655"/>
    </row>
    <row r="192" spans="1:278" s="101" customFormat="1" ht="15" customHeight="1">
      <c r="A192" s="87" t="s">
        <v>217</v>
      </c>
      <c r="B192" s="88"/>
      <c r="C192" s="89" t="s">
        <v>218</v>
      </c>
      <c r="D192" s="99" t="e">
        <v>#VALUE!</v>
      </c>
      <c r="E192" s="89">
        <v>0</v>
      </c>
      <c r="F192" s="90" t="e">
        <v>#DIV/0!</v>
      </c>
      <c r="G192" s="249" t="s">
        <v>218</v>
      </c>
      <c r="H192" s="90" t="e">
        <v>#VALUE!</v>
      </c>
      <c r="I192" s="92"/>
      <c r="J192" s="93" t="e">
        <v>#VALUE!</v>
      </c>
      <c r="K192" s="94" t="e">
        <v>#VALUE!</v>
      </c>
      <c r="L192" s="95"/>
      <c r="M192" s="96"/>
      <c r="N192" s="97" t="s">
        <v>218</v>
      </c>
      <c r="O192" s="98"/>
      <c r="P192" s="89" t="s">
        <v>217</v>
      </c>
      <c r="Q192" s="99" t="e">
        <v>#VALUE!</v>
      </c>
      <c r="R192" s="89" t="s">
        <v>217</v>
      </c>
      <c r="S192" s="90" t="e">
        <v>#VALUE!</v>
      </c>
      <c r="T192" s="249" t="s">
        <v>217</v>
      </c>
      <c r="U192" s="90" t="e">
        <v>#VALUE!</v>
      </c>
      <c r="V192" s="92"/>
      <c r="W192" s="160">
        <v>133815.93</v>
      </c>
      <c r="X192" s="161">
        <v>121171</v>
      </c>
      <c r="Y192" s="92"/>
      <c r="Z192" s="93" t="e">
        <v>#VALUE!</v>
      </c>
      <c r="AA192" s="94" t="e">
        <v>#VALUE!</v>
      </c>
      <c r="AO192" s="427" t="s">
        <v>217</v>
      </c>
      <c r="AQ192" s="717"/>
      <c r="AR192" s="511" t="s">
        <v>218</v>
      </c>
      <c r="AS192" s="512">
        <v>5861.26</v>
      </c>
      <c r="AT192" s="512">
        <v>10192.220000000001</v>
      </c>
      <c r="AU192" s="431">
        <v>7082.07</v>
      </c>
      <c r="AV192" s="431">
        <v>13990.68</v>
      </c>
      <c r="AW192" s="431">
        <v>12011.86</v>
      </c>
      <c r="AX192" s="431">
        <v>15076.77</v>
      </c>
      <c r="AY192" s="512">
        <v>12696.380000000001</v>
      </c>
      <c r="AZ192" s="512">
        <v>13745.619999999999</v>
      </c>
      <c r="BA192" s="512">
        <v>11882.04</v>
      </c>
      <c r="BB192" s="513">
        <v>0</v>
      </c>
      <c r="BC192" s="512">
        <v>0</v>
      </c>
      <c r="BD192" s="512">
        <v>0</v>
      </c>
      <c r="BE192" s="432"/>
      <c r="BF192" s="427" t="s">
        <v>217</v>
      </c>
      <c r="BG192" s="512">
        <v>5861.26</v>
      </c>
      <c r="BH192" s="512">
        <v>16053.480000000001</v>
      </c>
      <c r="BI192" s="512">
        <v>23135.550000000003</v>
      </c>
      <c r="BJ192" s="512">
        <v>37126.230000000003</v>
      </c>
      <c r="BK192" s="512">
        <v>49138.090000000004</v>
      </c>
      <c r="BL192" s="512">
        <v>64214.86</v>
      </c>
      <c r="BM192" s="512">
        <v>76911.240000000005</v>
      </c>
      <c r="BN192" s="512">
        <v>90656.86</v>
      </c>
      <c r="BO192" s="512">
        <v>102538.9</v>
      </c>
      <c r="BP192" s="512">
        <v>102538.9</v>
      </c>
      <c r="BQ192" s="512">
        <v>102538.9</v>
      </c>
      <c r="BR192" s="512">
        <v>102538.9</v>
      </c>
      <c r="BS192" s="432"/>
      <c r="BT192" s="432"/>
      <c r="BU192" s="427" t="s">
        <v>217</v>
      </c>
      <c r="BV192" s="432"/>
      <c r="BW192" s="89"/>
      <c r="BX192" s="523" t="s">
        <v>218</v>
      </c>
      <c r="BY192" s="512">
        <v>5861.26</v>
      </c>
      <c r="BZ192" s="512">
        <v>10192.220000000001</v>
      </c>
      <c r="CA192" s="512">
        <v>7082.07</v>
      </c>
      <c r="CB192" s="512">
        <v>13990.68</v>
      </c>
      <c r="CC192" s="512">
        <v>12011.86</v>
      </c>
      <c r="CD192" s="512">
        <v>15076.77</v>
      </c>
      <c r="CE192" s="512">
        <v>12696.380000000001</v>
      </c>
      <c r="CF192" s="512">
        <v>13745.619999999999</v>
      </c>
      <c r="CG192" s="512">
        <v>11882.04</v>
      </c>
      <c r="CH192" s="512">
        <v>0</v>
      </c>
      <c r="CI192" s="512">
        <v>0</v>
      </c>
      <c r="CJ192" s="512">
        <v>0</v>
      </c>
      <c r="CK192" s="432"/>
      <c r="CL192" s="427" t="s">
        <v>217</v>
      </c>
      <c r="CM192" s="557">
        <v>5861.26</v>
      </c>
      <c r="CN192" s="557">
        <v>16053.480000000001</v>
      </c>
      <c r="CO192" s="557">
        <v>23135.550000000003</v>
      </c>
      <c r="CP192" s="557">
        <v>37126.230000000003</v>
      </c>
      <c r="CQ192" s="557">
        <v>49138.090000000004</v>
      </c>
      <c r="CR192" s="557">
        <v>64214.86</v>
      </c>
      <c r="CS192" s="557">
        <v>76911.240000000005</v>
      </c>
      <c r="CT192" s="557">
        <v>90656.86</v>
      </c>
      <c r="CU192" s="557">
        <v>102538.9</v>
      </c>
      <c r="CV192" s="557">
        <v>102538.9</v>
      </c>
      <c r="CW192" s="557">
        <v>102538.9</v>
      </c>
      <c r="CX192" s="557">
        <v>102538.9</v>
      </c>
      <c r="CY192" s="432"/>
      <c r="CZ192" s="432"/>
      <c r="DA192" s="427" t="s">
        <v>217</v>
      </c>
      <c r="DB192" s="432"/>
      <c r="DC192" s="432"/>
      <c r="DD192" s="89"/>
      <c r="DE192" s="249"/>
      <c r="DF192" s="523" t="s">
        <v>218</v>
      </c>
      <c r="DH192" s="486">
        <v>215271.29753814431</v>
      </c>
      <c r="DI192" s="512">
        <v>-97725</v>
      </c>
      <c r="DJ192" s="512">
        <v>-97725</v>
      </c>
      <c r="DK192" s="512">
        <v>-97725</v>
      </c>
      <c r="DL192" s="512">
        <v>-97725</v>
      </c>
      <c r="DM192" s="512">
        <v>-97725</v>
      </c>
      <c r="DN192" s="512">
        <v>-97725</v>
      </c>
      <c r="DO192" s="512">
        <v>-97725</v>
      </c>
      <c r="DP192" s="512">
        <v>-97725</v>
      </c>
      <c r="DQ192" s="512">
        <v>-97725</v>
      </c>
      <c r="DR192" s="512">
        <v>-97725</v>
      </c>
      <c r="DS192" s="512">
        <v>-97725</v>
      </c>
      <c r="DT192" s="512">
        <v>-97725</v>
      </c>
      <c r="DU192" s="432"/>
      <c r="DV192" s="427" t="s">
        <v>217</v>
      </c>
      <c r="DW192" s="557">
        <v>-97725</v>
      </c>
      <c r="DX192" s="557">
        <v>-195450</v>
      </c>
      <c r="DY192" s="557">
        <v>-293175</v>
      </c>
      <c r="DZ192" s="557">
        <v>-390900</v>
      </c>
      <c r="EA192" s="557">
        <v>-488625</v>
      </c>
      <c r="EB192" s="557">
        <v>-586350</v>
      </c>
      <c r="EC192" s="557">
        <v>-684075</v>
      </c>
      <c r="ED192" s="557">
        <v>-781800</v>
      </c>
      <c r="EE192" s="557">
        <v>-879525</v>
      </c>
      <c r="EF192" s="557">
        <v>-977250</v>
      </c>
      <c r="EG192" s="557">
        <v>-1074975</v>
      </c>
      <c r="EH192" s="561">
        <v>-1172700</v>
      </c>
      <c r="EI192" s="432"/>
      <c r="EJ192" s="432"/>
      <c r="EK192" s="432"/>
      <c r="EL192" s="432"/>
      <c r="EM192" s="432"/>
      <c r="EN192" s="432"/>
      <c r="EO192" s="432"/>
      <c r="EP192" s="432"/>
      <c r="EQ192" s="432"/>
      <c r="ER192" s="432"/>
      <c r="JD192" s="486">
        <v>184409.19034684994</v>
      </c>
      <c r="JF192" s="486">
        <v>133780.12</v>
      </c>
      <c r="JH192" s="486">
        <v>94170.189999999988</v>
      </c>
      <c r="JJ192" s="486">
        <v>133815.93</v>
      </c>
      <c r="JL192" s="486">
        <v>121171</v>
      </c>
      <c r="JN192" s="599">
        <f t="shared" ref="JN192" si="62">+DH192-JD192</f>
        <v>30862.107191294373</v>
      </c>
      <c r="JO192" s="612">
        <f t="shared" ref="JO192" si="63">+JN192/JD192</f>
        <v>0.16735666553953588</v>
      </c>
      <c r="JQ192" s="599">
        <f t="shared" ref="JQ192" si="64">+DH192-JF192</f>
        <v>81491.177538144315</v>
      </c>
      <c r="JR192" s="612">
        <v>0</v>
      </c>
    </row>
    <row r="193" spans="1:278" s="7" customFormat="1" ht="5.0999999999999996" customHeight="1">
      <c r="A193" s="1"/>
      <c r="B193" s="6"/>
      <c r="C193" s="264"/>
      <c r="D193" s="265"/>
      <c r="E193" s="264"/>
      <c r="F193" s="266"/>
      <c r="G193" s="281"/>
      <c r="H193" s="266"/>
      <c r="I193" s="267"/>
      <c r="J193" s="268"/>
      <c r="K193" s="266"/>
      <c r="L193" s="267"/>
      <c r="M193" s="269"/>
      <c r="N193" s="270"/>
      <c r="O193" s="271"/>
      <c r="P193" s="264"/>
      <c r="Q193" s="265"/>
      <c r="R193" s="264"/>
      <c r="S193" s="266"/>
      <c r="T193" s="281"/>
      <c r="U193" s="266"/>
      <c r="V193" s="267"/>
      <c r="W193" s="272"/>
      <c r="X193" s="273"/>
      <c r="Y193" s="267"/>
      <c r="Z193" s="268"/>
      <c r="AA193" s="266"/>
      <c r="AO193" s="381">
        <v>0</v>
      </c>
      <c r="AQ193" s="269"/>
      <c r="AR193" s="270"/>
      <c r="AS193" s="576"/>
      <c r="AT193" s="576"/>
      <c r="AU193" s="714"/>
      <c r="AV193" s="718"/>
      <c r="AW193" s="718"/>
      <c r="AX193" s="718"/>
      <c r="AY193" s="487"/>
      <c r="AZ193" s="487"/>
      <c r="BA193" s="487"/>
      <c r="BB193" s="488"/>
      <c r="BC193" s="487"/>
      <c r="BD193" s="487"/>
      <c r="BF193" s="381">
        <v>0</v>
      </c>
      <c r="BG193" s="576"/>
      <c r="BH193" s="576"/>
      <c r="BI193" s="576"/>
      <c r="BJ193" s="487"/>
      <c r="BK193" s="487"/>
      <c r="BL193" s="487"/>
      <c r="BM193" s="487"/>
      <c r="BN193" s="487"/>
      <c r="BO193" s="487"/>
      <c r="BP193" s="487"/>
      <c r="BQ193" s="487"/>
      <c r="BR193" s="487"/>
      <c r="BU193" s="381">
        <v>0</v>
      </c>
      <c r="BW193" s="269"/>
      <c r="BX193" s="270"/>
      <c r="BY193" s="576"/>
      <c r="BZ193" s="576"/>
      <c r="CA193" s="576"/>
      <c r="CB193" s="487"/>
      <c r="CC193" s="487"/>
      <c r="CD193" s="487"/>
      <c r="CE193" s="487"/>
      <c r="CF193" s="487"/>
      <c r="CG193" s="487"/>
      <c r="CH193" s="487"/>
      <c r="CI193" s="487"/>
      <c r="CJ193" s="487"/>
      <c r="CL193" s="381">
        <v>0</v>
      </c>
      <c r="CM193" s="576"/>
      <c r="CN193" s="576"/>
      <c r="CO193" s="576"/>
      <c r="CP193" s="487"/>
      <c r="CQ193" s="487"/>
      <c r="CR193" s="487"/>
      <c r="CS193" s="487"/>
      <c r="CT193" s="487"/>
      <c r="CU193" s="487"/>
      <c r="CV193" s="487"/>
      <c r="CW193" s="487"/>
      <c r="CX193" s="487"/>
      <c r="DA193" s="381">
        <v>0</v>
      </c>
      <c r="DD193" s="269"/>
      <c r="DE193" s="652"/>
      <c r="DF193" s="270"/>
      <c r="DH193" s="653"/>
      <c r="DI193" s="576"/>
      <c r="DJ193" s="576"/>
      <c r="DK193" s="576"/>
      <c r="DL193" s="487"/>
      <c r="DM193" s="487"/>
      <c r="DN193" s="487"/>
      <c r="DO193" s="487"/>
      <c r="DP193" s="487"/>
      <c r="DQ193" s="487"/>
      <c r="DR193" s="487"/>
      <c r="DS193" s="487"/>
      <c r="DT193" s="487"/>
      <c r="DV193" s="381">
        <v>0</v>
      </c>
      <c r="DW193" s="576"/>
      <c r="DX193" s="576"/>
      <c r="DY193" s="576"/>
      <c r="DZ193" s="487"/>
      <c r="EA193" s="487"/>
      <c r="EB193" s="487"/>
      <c r="EC193" s="487"/>
      <c r="ED193" s="487"/>
      <c r="EE193" s="487"/>
      <c r="EF193" s="487"/>
      <c r="EG193" s="487"/>
      <c r="EH193" s="489"/>
      <c r="JD193" s="653"/>
      <c r="JF193" s="653"/>
      <c r="JH193" s="653"/>
      <c r="JJ193" s="653"/>
      <c r="JL193" s="653"/>
      <c r="JN193" s="653"/>
      <c r="JO193" s="653"/>
      <c r="JQ193" s="653"/>
      <c r="JR193" s="653"/>
    </row>
    <row r="194" spans="1:278" s="7" customFormat="1">
      <c r="A194" s="1"/>
      <c r="B194" s="6"/>
      <c r="I194" s="8"/>
      <c r="L194" s="8"/>
      <c r="O194" s="8"/>
      <c r="V194" s="8"/>
      <c r="W194" s="5"/>
      <c r="X194" s="5"/>
      <c r="Y194" s="8"/>
      <c r="AO194" s="381"/>
      <c r="BB194" s="491"/>
      <c r="BF194" s="383"/>
      <c r="BU194" s="384"/>
      <c r="CL194" s="381">
        <v>0</v>
      </c>
      <c r="DA194" s="384"/>
      <c r="DV194" s="381">
        <v>0</v>
      </c>
      <c r="EH194" s="388"/>
    </row>
    <row r="195" spans="1:278" s="7" customFormat="1" ht="5.0999999999999996" customHeight="1">
      <c r="A195" s="1"/>
      <c r="B195" s="6"/>
      <c r="C195" s="264"/>
      <c r="D195" s="265"/>
      <c r="E195" s="264"/>
      <c r="F195" s="265"/>
      <c r="G195" s="264"/>
      <c r="H195" s="266"/>
      <c r="I195" s="267"/>
      <c r="J195" s="268"/>
      <c r="K195" s="266"/>
      <c r="L195" s="267"/>
      <c r="M195" s="269"/>
      <c r="N195" s="270"/>
      <c r="O195" s="271"/>
      <c r="P195" s="264"/>
      <c r="Q195" s="265"/>
      <c r="R195" s="264"/>
      <c r="S195" s="265"/>
      <c r="T195" s="264"/>
      <c r="U195" s="266"/>
      <c r="V195" s="267"/>
      <c r="W195" s="273"/>
      <c r="X195" s="273"/>
      <c r="Y195" s="267"/>
      <c r="Z195" s="268"/>
      <c r="AA195" s="266"/>
      <c r="AO195" s="381">
        <v>0</v>
      </c>
      <c r="AQ195" s="269"/>
      <c r="AR195" s="270"/>
      <c r="AS195" s="576"/>
      <c r="AT195" s="576"/>
      <c r="AU195" s="714"/>
      <c r="AV195" s="714"/>
      <c r="AW195" s="715"/>
      <c r="AX195" s="714"/>
      <c r="AY195" s="716"/>
      <c r="AZ195" s="576"/>
      <c r="BA195" s="576"/>
      <c r="BB195" s="488"/>
      <c r="BC195" s="576"/>
      <c r="BD195" s="576"/>
      <c r="BF195" s="381">
        <v>0</v>
      </c>
      <c r="BG195" s="576"/>
      <c r="BH195" s="576"/>
      <c r="BI195" s="576"/>
      <c r="BJ195" s="576"/>
      <c r="BK195" s="576"/>
      <c r="BL195" s="576"/>
      <c r="BM195" s="576"/>
      <c r="BN195" s="576"/>
      <c r="BO195" s="576"/>
      <c r="BP195" s="576"/>
      <c r="BQ195" s="576"/>
      <c r="BR195" s="576"/>
      <c r="BU195" s="381">
        <v>0</v>
      </c>
      <c r="BW195" s="269"/>
      <c r="BX195" s="270"/>
      <c r="BY195" s="576"/>
      <c r="BZ195" s="576"/>
      <c r="CA195" s="576"/>
      <c r="CB195" s="576"/>
      <c r="CC195" s="576"/>
      <c r="CD195" s="576"/>
      <c r="CE195" s="576"/>
      <c r="CF195" s="576"/>
      <c r="CG195" s="576"/>
      <c r="CH195" s="576"/>
      <c r="CI195" s="576"/>
      <c r="CJ195" s="576"/>
      <c r="CL195" s="381">
        <v>0</v>
      </c>
      <c r="CM195" s="576"/>
      <c r="CN195" s="576"/>
      <c r="CO195" s="576"/>
      <c r="CP195" s="576"/>
      <c r="CQ195" s="576"/>
      <c r="CR195" s="576"/>
      <c r="CS195" s="576"/>
      <c r="CT195" s="576"/>
      <c r="CU195" s="576"/>
      <c r="CV195" s="576"/>
      <c r="CW195" s="576"/>
      <c r="CX195" s="576"/>
      <c r="DA195" s="381">
        <v>0</v>
      </c>
      <c r="DD195" s="269"/>
      <c r="DE195" s="652"/>
      <c r="DF195" s="270"/>
      <c r="DH195" s="270"/>
      <c r="DI195" s="576"/>
      <c r="DJ195" s="576"/>
      <c r="DK195" s="576"/>
      <c r="DL195" s="576"/>
      <c r="DM195" s="576"/>
      <c r="DN195" s="576"/>
      <c r="DO195" s="576"/>
      <c r="DP195" s="576"/>
      <c r="DQ195" s="576"/>
      <c r="DR195" s="576"/>
      <c r="DS195" s="576"/>
      <c r="DT195" s="576"/>
      <c r="DV195" s="381">
        <v>0</v>
      </c>
      <c r="DW195" s="576"/>
      <c r="DX195" s="576"/>
      <c r="DY195" s="576"/>
      <c r="DZ195" s="576"/>
      <c r="EA195" s="576"/>
      <c r="EB195" s="576"/>
      <c r="EC195" s="576"/>
      <c r="ED195" s="576"/>
      <c r="EE195" s="576"/>
      <c r="EF195" s="576"/>
      <c r="EG195" s="576"/>
      <c r="EH195" s="572"/>
      <c r="JD195" s="270"/>
      <c r="JF195" s="270"/>
      <c r="JH195" s="270"/>
      <c r="JJ195" s="270"/>
      <c r="JL195" s="270"/>
      <c r="JN195" s="270"/>
      <c r="JO195" s="270"/>
      <c r="JQ195" s="270"/>
      <c r="JR195" s="270"/>
    </row>
    <row r="196" spans="1:278" s="7" customFormat="1" ht="5.0999999999999996" customHeight="1">
      <c r="A196" s="1"/>
      <c r="B196" s="6"/>
      <c r="C196" s="179"/>
      <c r="D196" s="274"/>
      <c r="E196" s="179"/>
      <c r="F196" s="275"/>
      <c r="G196" s="255"/>
      <c r="H196" s="275"/>
      <c r="I196" s="267"/>
      <c r="J196" s="276"/>
      <c r="K196" s="275"/>
      <c r="L196" s="267"/>
      <c r="M196" s="277"/>
      <c r="N196" s="278"/>
      <c r="O196" s="271"/>
      <c r="P196" s="179"/>
      <c r="Q196" s="274"/>
      <c r="R196" s="179"/>
      <c r="S196" s="275"/>
      <c r="T196" s="255"/>
      <c r="U196" s="275"/>
      <c r="V196" s="267"/>
      <c r="W196" s="280"/>
      <c r="X196" s="280">
        <v>72295</v>
      </c>
      <c r="Y196" s="267"/>
      <c r="Z196" s="276"/>
      <c r="AA196" s="275"/>
      <c r="AO196" s="381">
        <v>0</v>
      </c>
      <c r="AQ196" s="277"/>
      <c r="AR196" s="278"/>
      <c r="AS196" s="577"/>
      <c r="AT196" s="577"/>
      <c r="AU196" s="706"/>
      <c r="AV196" s="706"/>
      <c r="AW196" s="706"/>
      <c r="AX196" s="706"/>
      <c r="AY196" s="577"/>
      <c r="AZ196" s="577"/>
      <c r="BA196" s="577"/>
      <c r="BB196" s="496"/>
      <c r="BC196" s="577"/>
      <c r="BD196" s="577"/>
      <c r="BF196" s="381">
        <v>0</v>
      </c>
      <c r="BG196" s="577"/>
      <c r="BH196" s="577"/>
      <c r="BI196" s="577"/>
      <c r="BJ196" s="577"/>
      <c r="BK196" s="577"/>
      <c r="BL196" s="577"/>
      <c r="BM196" s="577"/>
      <c r="BN196" s="577"/>
      <c r="BO196" s="577"/>
      <c r="BP196" s="577"/>
      <c r="BQ196" s="577"/>
      <c r="BR196" s="577"/>
      <c r="BU196" s="381">
        <v>0</v>
      </c>
      <c r="BW196" s="277"/>
      <c r="BX196" s="278"/>
      <c r="BY196" s="577"/>
      <c r="BZ196" s="577"/>
      <c r="CA196" s="577"/>
      <c r="CB196" s="577"/>
      <c r="CC196" s="577"/>
      <c r="CD196" s="577"/>
      <c r="CE196" s="577"/>
      <c r="CF196" s="577"/>
      <c r="CG196" s="577"/>
      <c r="CH196" s="577"/>
      <c r="CI196" s="577"/>
      <c r="CJ196" s="577"/>
      <c r="CL196" s="381">
        <v>0</v>
      </c>
      <c r="CM196" s="577"/>
      <c r="CN196" s="577"/>
      <c r="CO196" s="577"/>
      <c r="CP196" s="577"/>
      <c r="CQ196" s="577"/>
      <c r="CR196" s="577"/>
      <c r="CS196" s="577"/>
      <c r="CT196" s="577"/>
      <c r="CU196" s="577"/>
      <c r="CV196" s="577"/>
      <c r="CW196" s="577"/>
      <c r="CX196" s="577"/>
      <c r="DA196" s="381">
        <v>0</v>
      </c>
      <c r="DD196" s="277"/>
      <c r="DE196" s="654"/>
      <c r="DF196" s="278"/>
      <c r="DH196" s="726"/>
      <c r="DI196" s="577"/>
      <c r="DJ196" s="577"/>
      <c r="DK196" s="577"/>
      <c r="DL196" s="577"/>
      <c r="DM196" s="577"/>
      <c r="DN196" s="577"/>
      <c r="DO196" s="577"/>
      <c r="DP196" s="577"/>
      <c r="DQ196" s="577"/>
      <c r="DR196" s="577"/>
      <c r="DS196" s="577"/>
      <c r="DT196" s="577"/>
      <c r="DV196" s="381">
        <v>0</v>
      </c>
      <c r="DW196" s="577"/>
      <c r="DX196" s="577"/>
      <c r="DY196" s="577"/>
      <c r="DZ196" s="577"/>
      <c r="EA196" s="577"/>
      <c r="EB196" s="577"/>
      <c r="EC196" s="577"/>
      <c r="ED196" s="577"/>
      <c r="EE196" s="577"/>
      <c r="EF196" s="577"/>
      <c r="EG196" s="577"/>
      <c r="EH196" s="578"/>
      <c r="JD196" s="726"/>
      <c r="JF196" s="726"/>
      <c r="JH196" s="726"/>
      <c r="JJ196" s="726"/>
      <c r="JL196" s="726"/>
      <c r="JN196" s="726"/>
      <c r="JO196" s="726"/>
      <c r="JQ196" s="726"/>
      <c r="JR196" s="726"/>
    </row>
    <row r="197" spans="1:278" s="101" customFormat="1" ht="15" customHeight="1">
      <c r="A197" s="87" t="s">
        <v>219</v>
      </c>
      <c r="B197" s="88"/>
      <c r="C197" s="89" t="e">
        <v>#VALUE!</v>
      </c>
      <c r="D197" s="99" t="e">
        <v>#VALUE!</v>
      </c>
      <c r="E197" s="89">
        <v>0</v>
      </c>
      <c r="F197" s="90" t="e">
        <v>#DIV/0!</v>
      </c>
      <c r="G197" s="89" t="e">
        <v>#VALUE!</v>
      </c>
      <c r="H197" s="90" t="e">
        <v>#VALUE!</v>
      </c>
      <c r="I197" s="92"/>
      <c r="J197" s="93" t="e">
        <v>#VALUE!</v>
      </c>
      <c r="K197" s="94" t="e">
        <v>#VALUE!</v>
      </c>
      <c r="L197" s="95"/>
      <c r="M197" s="96"/>
      <c r="N197" s="97" t="s">
        <v>220</v>
      </c>
      <c r="O197" s="98"/>
      <c r="P197" s="89" t="e">
        <v>#VALUE!</v>
      </c>
      <c r="Q197" s="99" t="e">
        <v>#VALUE!</v>
      </c>
      <c r="R197" s="89" t="e">
        <v>#VALUE!</v>
      </c>
      <c r="S197" s="90" t="e">
        <v>#VALUE!</v>
      </c>
      <c r="T197" s="89" t="e">
        <v>#VALUE!</v>
      </c>
      <c r="U197" s="90" t="e">
        <v>#VALUE!</v>
      </c>
      <c r="V197" s="92"/>
      <c r="W197" s="161">
        <v>133815.93</v>
      </c>
      <c r="X197" s="161">
        <v>121171</v>
      </c>
      <c r="Y197" s="92"/>
      <c r="Z197" s="93" t="e">
        <v>#VALUE!</v>
      </c>
      <c r="AA197" s="94" t="e">
        <v>#VALUE!</v>
      </c>
      <c r="AO197" s="427" t="s">
        <v>219</v>
      </c>
      <c r="AQ197" s="717"/>
      <c r="AR197" s="511" t="s">
        <v>220</v>
      </c>
      <c r="AS197" s="512">
        <v>5861.26</v>
      </c>
      <c r="AT197" s="512">
        <v>10192.220000000001</v>
      </c>
      <c r="AU197" s="431">
        <v>7082.07</v>
      </c>
      <c r="AV197" s="431">
        <v>13990.68</v>
      </c>
      <c r="AW197" s="431">
        <v>12011.86</v>
      </c>
      <c r="AX197" s="431">
        <v>15076.77</v>
      </c>
      <c r="AY197" s="512">
        <v>12696.380000000001</v>
      </c>
      <c r="AZ197" s="512">
        <v>13745.619999999999</v>
      </c>
      <c r="BA197" s="512">
        <v>11882.04</v>
      </c>
      <c r="BB197" s="513">
        <v>0</v>
      </c>
      <c r="BC197" s="512">
        <v>0</v>
      </c>
      <c r="BD197" s="512">
        <v>0</v>
      </c>
      <c r="BE197" s="432"/>
      <c r="BF197" s="427" t="s">
        <v>219</v>
      </c>
      <c r="BG197" s="512">
        <v>5861.26</v>
      </c>
      <c r="BH197" s="512">
        <v>16053.480000000001</v>
      </c>
      <c r="BI197" s="512">
        <v>23135.550000000003</v>
      </c>
      <c r="BJ197" s="512">
        <v>37126.230000000003</v>
      </c>
      <c r="BK197" s="512">
        <v>49138.090000000004</v>
      </c>
      <c r="BL197" s="512">
        <v>64214.86</v>
      </c>
      <c r="BM197" s="512">
        <v>76911.240000000005</v>
      </c>
      <c r="BN197" s="512">
        <v>90656.86</v>
      </c>
      <c r="BO197" s="512">
        <v>102538.9</v>
      </c>
      <c r="BP197" s="512">
        <v>102538.9</v>
      </c>
      <c r="BQ197" s="512">
        <v>102538.9</v>
      </c>
      <c r="BR197" s="512">
        <v>102538.9</v>
      </c>
      <c r="BS197" s="432"/>
      <c r="BT197" s="432"/>
      <c r="BU197" s="427" t="s">
        <v>219</v>
      </c>
      <c r="BV197" s="432"/>
      <c r="BW197" s="89"/>
      <c r="BX197" s="523" t="s">
        <v>220</v>
      </c>
      <c r="BY197" s="512">
        <v>5861.26</v>
      </c>
      <c r="BZ197" s="512">
        <v>10192.220000000001</v>
      </c>
      <c r="CA197" s="512">
        <v>7082.07</v>
      </c>
      <c r="CB197" s="512">
        <v>13990.68</v>
      </c>
      <c r="CC197" s="512">
        <v>12011.86</v>
      </c>
      <c r="CD197" s="512">
        <v>15076.77</v>
      </c>
      <c r="CE197" s="512">
        <v>12696.380000000001</v>
      </c>
      <c r="CF197" s="512">
        <v>13745.619999999999</v>
      </c>
      <c r="CG197" s="512">
        <v>11882.04</v>
      </c>
      <c r="CH197" s="512">
        <v>0</v>
      </c>
      <c r="CI197" s="512">
        <v>0</v>
      </c>
      <c r="CJ197" s="512">
        <v>0</v>
      </c>
      <c r="CK197" s="432"/>
      <c r="CL197" s="427" t="s">
        <v>219</v>
      </c>
      <c r="CM197" s="557">
        <v>5861.26</v>
      </c>
      <c r="CN197" s="557">
        <v>16053.480000000001</v>
      </c>
      <c r="CO197" s="557">
        <v>23135.550000000003</v>
      </c>
      <c r="CP197" s="557">
        <v>37126.230000000003</v>
      </c>
      <c r="CQ197" s="557">
        <v>49138.090000000004</v>
      </c>
      <c r="CR197" s="557">
        <v>64214.86</v>
      </c>
      <c r="CS197" s="557">
        <v>76911.240000000005</v>
      </c>
      <c r="CT197" s="557">
        <v>90656.86</v>
      </c>
      <c r="CU197" s="557">
        <v>102538.9</v>
      </c>
      <c r="CV197" s="557">
        <v>102538.9</v>
      </c>
      <c r="CW197" s="557">
        <v>102538.9</v>
      </c>
      <c r="CX197" s="557">
        <v>102538.9</v>
      </c>
      <c r="CY197" s="432"/>
      <c r="CZ197" s="432"/>
      <c r="DA197" s="427" t="s">
        <v>219</v>
      </c>
      <c r="DB197" s="432"/>
      <c r="DC197" s="432"/>
      <c r="DD197" s="89"/>
      <c r="DE197" s="249"/>
      <c r="DF197" s="523" t="s">
        <v>220</v>
      </c>
      <c r="DH197" s="486">
        <v>1842056.6689336549</v>
      </c>
      <c r="DI197" s="512">
        <v>-97725</v>
      </c>
      <c r="DJ197" s="512">
        <v>-97725</v>
      </c>
      <c r="DK197" s="512">
        <v>-97725</v>
      </c>
      <c r="DL197" s="512">
        <v>-97725</v>
      </c>
      <c r="DM197" s="512">
        <v>-97725</v>
      </c>
      <c r="DN197" s="512">
        <v>-97725</v>
      </c>
      <c r="DO197" s="512">
        <v>-97725</v>
      </c>
      <c r="DP197" s="512">
        <v>-97725</v>
      </c>
      <c r="DQ197" s="512">
        <v>-97725</v>
      </c>
      <c r="DR197" s="512">
        <v>-97725</v>
      </c>
      <c r="DS197" s="512">
        <v>-97725</v>
      </c>
      <c r="DT197" s="512">
        <v>-97725</v>
      </c>
      <c r="DU197" s="432"/>
      <c r="DV197" s="427" t="s">
        <v>219</v>
      </c>
      <c r="DW197" s="557">
        <v>-97725</v>
      </c>
      <c r="DX197" s="557">
        <v>-195450</v>
      </c>
      <c r="DY197" s="557">
        <v>-293175</v>
      </c>
      <c r="DZ197" s="557">
        <v>-390900</v>
      </c>
      <c r="EA197" s="557">
        <v>-488625</v>
      </c>
      <c r="EB197" s="557">
        <v>-586350</v>
      </c>
      <c r="EC197" s="557">
        <v>-684075</v>
      </c>
      <c r="ED197" s="557">
        <v>-781800</v>
      </c>
      <c r="EE197" s="557">
        <v>-879525</v>
      </c>
      <c r="EF197" s="557">
        <v>-977250</v>
      </c>
      <c r="EG197" s="557">
        <v>-1074975</v>
      </c>
      <c r="EH197" s="561">
        <v>-1172700</v>
      </c>
      <c r="EI197" s="432"/>
      <c r="EJ197" s="432"/>
      <c r="EK197" s="432"/>
      <c r="EL197" s="432"/>
      <c r="EM197" s="432"/>
      <c r="EN197" s="432"/>
      <c r="EO197" s="432"/>
      <c r="EP197" s="432"/>
      <c r="EQ197" s="432"/>
      <c r="ER197" s="432"/>
      <c r="JD197" s="486">
        <v>1702728.1064528252</v>
      </c>
      <c r="JF197" s="486">
        <v>1585741.057</v>
      </c>
      <c r="JH197" s="486">
        <v>1385311.76</v>
      </c>
      <c r="JJ197" s="486">
        <v>1536541.3</v>
      </c>
      <c r="JL197" s="486">
        <v>1514160</v>
      </c>
      <c r="JN197" s="599">
        <f t="shared" ref="JN197" si="65">+DH197-JD197</f>
        <v>139328.56248082966</v>
      </c>
      <c r="JO197" s="612">
        <f t="shared" ref="JO197" si="66">+JN197/JD197</f>
        <v>8.1826665075191096E-2</v>
      </c>
      <c r="JQ197" s="599">
        <f t="shared" ref="JQ197" si="67">+DH197-JF197</f>
        <v>256315.61193365487</v>
      </c>
      <c r="JR197" s="612">
        <v>0</v>
      </c>
    </row>
    <row r="198" spans="1:278" s="7" customFormat="1" ht="5.0999999999999996" customHeight="1">
      <c r="A198" s="1"/>
      <c r="B198" s="6"/>
      <c r="C198" s="264"/>
      <c r="D198" s="265"/>
      <c r="E198" s="264"/>
      <c r="F198" s="266"/>
      <c r="G198" s="281"/>
      <c r="H198" s="266"/>
      <c r="I198" s="267"/>
      <c r="J198" s="268"/>
      <c r="K198" s="266"/>
      <c r="L198" s="267"/>
      <c r="M198" s="269"/>
      <c r="N198" s="270"/>
      <c r="O198" s="271"/>
      <c r="P198" s="264"/>
      <c r="Q198" s="265"/>
      <c r="R198" s="264"/>
      <c r="S198" s="266"/>
      <c r="T198" s="281"/>
      <c r="U198" s="266"/>
      <c r="V198" s="267"/>
      <c r="W198" s="273"/>
      <c r="X198" s="273"/>
      <c r="Y198" s="267"/>
      <c r="Z198" s="268"/>
      <c r="AA198" s="266"/>
      <c r="AO198" s="381">
        <v>0</v>
      </c>
      <c r="AQ198" s="269"/>
      <c r="AR198" s="270"/>
      <c r="AS198" s="576"/>
      <c r="AT198" s="576"/>
      <c r="AU198" s="714"/>
      <c r="AV198" s="718"/>
      <c r="AW198" s="718"/>
      <c r="AX198" s="718"/>
      <c r="AY198" s="487"/>
      <c r="AZ198" s="487"/>
      <c r="BA198" s="487"/>
      <c r="BB198" s="488"/>
      <c r="BC198" s="487"/>
      <c r="BD198" s="487"/>
      <c r="BF198" s="381">
        <v>0</v>
      </c>
      <c r="BG198" s="576"/>
      <c r="BH198" s="576"/>
      <c r="BI198" s="576"/>
      <c r="BJ198" s="487"/>
      <c r="BK198" s="487"/>
      <c r="BL198" s="487"/>
      <c r="BM198" s="487"/>
      <c r="BN198" s="487"/>
      <c r="BO198" s="487"/>
      <c r="BP198" s="487"/>
      <c r="BQ198" s="487"/>
      <c r="BR198" s="487"/>
      <c r="BU198" s="381">
        <v>0</v>
      </c>
      <c r="BW198" s="269"/>
      <c r="BX198" s="270"/>
      <c r="BY198" s="576"/>
      <c r="BZ198" s="576"/>
      <c r="CA198" s="576"/>
      <c r="CB198" s="487"/>
      <c r="CC198" s="487"/>
      <c r="CD198" s="487"/>
      <c r="CE198" s="487"/>
      <c r="CF198" s="487"/>
      <c r="CG198" s="487"/>
      <c r="CH198" s="487"/>
      <c r="CI198" s="487"/>
      <c r="CJ198" s="487"/>
      <c r="CL198" s="381">
        <v>0</v>
      </c>
      <c r="CM198" s="576"/>
      <c r="CN198" s="576"/>
      <c r="CO198" s="576"/>
      <c r="CP198" s="487"/>
      <c r="CQ198" s="487"/>
      <c r="CR198" s="487"/>
      <c r="CS198" s="487"/>
      <c r="CT198" s="487"/>
      <c r="CU198" s="487"/>
      <c r="CV198" s="487"/>
      <c r="CW198" s="487"/>
      <c r="CX198" s="487"/>
      <c r="DA198" s="381">
        <v>0</v>
      </c>
      <c r="DD198" s="269"/>
      <c r="DE198" s="652"/>
      <c r="DF198" s="270"/>
      <c r="DH198" s="727"/>
      <c r="DI198" s="576"/>
      <c r="DJ198" s="576"/>
      <c r="DK198" s="576"/>
      <c r="DL198" s="487"/>
      <c r="DM198" s="487"/>
      <c r="DN198" s="487"/>
      <c r="DO198" s="487"/>
      <c r="DP198" s="487"/>
      <c r="DQ198" s="487"/>
      <c r="DR198" s="487"/>
      <c r="DS198" s="487"/>
      <c r="DT198" s="487"/>
      <c r="DV198" s="381">
        <v>0</v>
      </c>
      <c r="DW198" s="576"/>
      <c r="DX198" s="576"/>
      <c r="DY198" s="576"/>
      <c r="DZ198" s="487"/>
      <c r="EA198" s="487"/>
      <c r="EB198" s="487"/>
      <c r="EC198" s="487"/>
      <c r="ED198" s="487"/>
      <c r="EE198" s="487"/>
      <c r="EF198" s="487"/>
      <c r="EG198" s="487"/>
      <c r="EH198" s="489"/>
      <c r="JD198" s="727"/>
      <c r="JF198" s="727"/>
      <c r="JH198" s="727"/>
      <c r="JJ198" s="727"/>
      <c r="JL198" s="727"/>
      <c r="JN198" s="727"/>
      <c r="JO198" s="727"/>
      <c r="JQ198" s="727"/>
      <c r="JR198" s="727"/>
    </row>
    <row r="199" spans="1:278" s="7" customFormat="1" hidden="1">
      <c r="A199" s="1"/>
      <c r="B199" s="6"/>
      <c r="C199" s="68"/>
      <c r="I199" s="8"/>
      <c r="L199" s="8"/>
      <c r="O199" s="8"/>
      <c r="V199" s="8"/>
      <c r="W199" s="5"/>
      <c r="X199" s="5"/>
      <c r="Y199" s="8"/>
      <c r="AO199" s="381"/>
      <c r="BB199" s="491"/>
      <c r="BF199" s="383"/>
      <c r="BU199" s="384"/>
      <c r="CL199" s="381">
        <v>0</v>
      </c>
      <c r="DA199" s="384"/>
      <c r="DH199" s="388">
        <v>-554.96920333732851</v>
      </c>
      <c r="DV199" s="381">
        <v>0</v>
      </c>
      <c r="EH199" s="388"/>
      <c r="JD199" s="388">
        <v>27014.298552143155</v>
      </c>
      <c r="JF199" s="388">
        <v>106845.08700000006</v>
      </c>
      <c r="JH199" s="388">
        <v>-63020.642999999924</v>
      </c>
      <c r="JJ199" s="388">
        <v>4256.589999999851</v>
      </c>
      <c r="JL199" s="388">
        <v>46874</v>
      </c>
      <c r="JN199" s="388">
        <v>-27569.267755480687</v>
      </c>
      <c r="JO199" s="388"/>
      <c r="JQ199" s="388">
        <v>-58200.29920333717</v>
      </c>
      <c r="JR199" s="388"/>
    </row>
    <row r="200" spans="1:278" s="7" customFormat="1" hidden="1">
      <c r="A200" s="1"/>
      <c r="B200" s="6"/>
      <c r="C200" s="68"/>
      <c r="I200" s="8"/>
      <c r="L200" s="8"/>
      <c r="O200" s="8"/>
      <c r="P200" s="68"/>
      <c r="V200" s="8"/>
      <c r="W200" s="5"/>
      <c r="X200" s="5"/>
      <c r="Y200" s="8"/>
      <c r="AO200" s="381"/>
      <c r="BA200" s="68"/>
      <c r="BB200" s="491"/>
      <c r="BF200" s="383"/>
      <c r="BU200" s="384"/>
      <c r="CL200" s="381">
        <v>0</v>
      </c>
      <c r="DA200" s="384"/>
      <c r="DH200" s="670">
        <v>0</v>
      </c>
      <c r="DV200" s="381">
        <v>0</v>
      </c>
      <c r="EH200" s="388"/>
      <c r="JD200" s="670">
        <v>0.79999999975552782</v>
      </c>
      <c r="JF200" s="670">
        <v>0</v>
      </c>
      <c r="JH200" s="670">
        <v>0</v>
      </c>
      <c r="JJ200" s="670">
        <v>-2.3283064365386963E-10</v>
      </c>
      <c r="JL200" s="670">
        <v>0</v>
      </c>
      <c r="JN200" s="670">
        <v>-0.79999999995925464</v>
      </c>
      <c r="JO200" s="670"/>
      <c r="JQ200" s="670">
        <v>49199.757000000187</v>
      </c>
      <c r="JR200" s="670"/>
    </row>
    <row r="201" spans="1:278" s="7" customFormat="1" hidden="1">
      <c r="A201" s="1"/>
      <c r="B201" s="6"/>
      <c r="I201" s="8"/>
      <c r="L201" s="8"/>
      <c r="O201" s="8"/>
      <c r="V201" s="8"/>
      <c r="W201" s="5"/>
      <c r="X201" s="5"/>
      <c r="Y201" s="8"/>
      <c r="AO201" s="381"/>
      <c r="BB201" s="491"/>
      <c r="BF201" s="383"/>
      <c r="BU201" s="384"/>
      <c r="CL201" s="381">
        <v>0</v>
      </c>
      <c r="DA201" s="384"/>
      <c r="DV201" s="381">
        <v>0</v>
      </c>
      <c r="EH201" s="388"/>
    </row>
    <row r="202" spans="1:278" s="7" customFormat="1" hidden="1">
      <c r="A202" s="1"/>
      <c r="B202" s="6"/>
      <c r="I202" s="8"/>
      <c r="L202" s="8"/>
      <c r="O202" s="8"/>
      <c r="V202" s="8"/>
      <c r="W202" s="5"/>
      <c r="X202" s="5"/>
      <c r="Y202" s="8"/>
      <c r="AO202" s="381"/>
      <c r="BB202" s="491"/>
      <c r="BF202" s="383"/>
      <c r="BU202" s="384"/>
      <c r="CL202" s="381">
        <v>0</v>
      </c>
      <c r="DA202" s="384"/>
      <c r="DV202" s="381">
        <v>0</v>
      </c>
      <c r="EH202" s="388"/>
    </row>
    <row r="203" spans="1:278" s="7" customFormat="1" hidden="1">
      <c r="A203" s="1"/>
      <c r="B203" s="6"/>
      <c r="I203" s="8"/>
      <c r="L203" s="8"/>
      <c r="O203" s="8"/>
      <c r="V203" s="8"/>
      <c r="W203" s="5"/>
      <c r="X203" s="5"/>
      <c r="Y203" s="8"/>
      <c r="AO203" s="381"/>
      <c r="BB203" s="491"/>
      <c r="BF203" s="383"/>
      <c r="BU203" s="384"/>
      <c r="CL203" s="381">
        <v>0</v>
      </c>
      <c r="DA203" s="384"/>
      <c r="DV203" s="381">
        <v>0</v>
      </c>
      <c r="EH203" s="388"/>
    </row>
    <row r="204" spans="1:278" s="7" customFormat="1" hidden="1">
      <c r="A204" s="1"/>
      <c r="B204" s="6"/>
      <c r="I204" s="8"/>
      <c r="L204" s="8"/>
      <c r="O204" s="8"/>
      <c r="V204" s="8"/>
      <c r="W204" s="5"/>
      <c r="X204" s="5"/>
      <c r="Y204" s="8"/>
      <c r="AO204" s="381"/>
      <c r="BB204" s="491"/>
      <c r="BF204" s="383"/>
      <c r="BU204" s="384"/>
      <c r="CL204" s="381">
        <v>0</v>
      </c>
      <c r="DA204" s="384"/>
      <c r="DV204" s="381">
        <v>0</v>
      </c>
      <c r="EH204" s="388"/>
    </row>
    <row r="205" spans="1:278" s="7" customFormat="1">
      <c r="A205" s="1"/>
      <c r="B205" s="6"/>
      <c r="I205" s="8"/>
      <c r="L205" s="8"/>
      <c r="O205" s="8"/>
      <c r="V205" s="8"/>
      <c r="W205" s="5"/>
      <c r="X205" s="5"/>
      <c r="Y205" s="8"/>
      <c r="AO205" s="381"/>
      <c r="BB205" s="491"/>
      <c r="BF205" s="383"/>
      <c r="BU205" s="384"/>
      <c r="CL205" s="381">
        <v>0</v>
      </c>
      <c r="DA205" s="384"/>
      <c r="DV205" s="381">
        <v>0</v>
      </c>
      <c r="EH205" s="388"/>
    </row>
    <row r="206" spans="1:278" s="7" customFormat="1">
      <c r="A206" s="1"/>
      <c r="B206" s="6"/>
      <c r="I206" s="8"/>
      <c r="L206" s="8"/>
      <c r="O206" s="8"/>
      <c r="V206" s="8"/>
      <c r="W206" s="5"/>
      <c r="X206" s="5"/>
      <c r="Y206" s="8"/>
      <c r="AO206" s="381"/>
      <c r="BB206" s="491"/>
      <c r="BF206" s="383"/>
      <c r="BU206" s="384"/>
      <c r="CL206" s="381">
        <v>0</v>
      </c>
      <c r="DA206" s="384"/>
      <c r="DV206" s="381">
        <v>0</v>
      </c>
      <c r="EH206" s="388"/>
    </row>
  </sheetData>
  <mergeCells count="58">
    <mergeCell ref="AQ162:AR162"/>
    <mergeCell ref="BW162:BX162"/>
    <mergeCell ref="DD162:DF162"/>
    <mergeCell ref="C181:H181"/>
    <mergeCell ref="J181:K181"/>
    <mergeCell ref="M181:N182"/>
    <mergeCell ref="P181:U181"/>
    <mergeCell ref="Z181:AA181"/>
    <mergeCell ref="AQ182:AR182"/>
    <mergeCell ref="BW182:BX182"/>
    <mergeCell ref="DD182:DF182"/>
    <mergeCell ref="C161:H161"/>
    <mergeCell ref="J161:K161"/>
    <mergeCell ref="M161:N162"/>
    <mergeCell ref="P161:U161"/>
    <mergeCell ref="Z161:AA161"/>
    <mergeCell ref="J143:K143"/>
    <mergeCell ref="M143:N144"/>
    <mergeCell ref="Z143:AA143"/>
    <mergeCell ref="AQ143:AR144"/>
    <mergeCell ref="BW143:BX144"/>
    <mergeCell ref="J120:K120"/>
    <mergeCell ref="M120:N121"/>
    <mergeCell ref="Z120:AA120"/>
    <mergeCell ref="AQ120:AR121"/>
    <mergeCell ref="BW120:BX121"/>
    <mergeCell ref="J103:K103"/>
    <mergeCell ref="M103:N104"/>
    <mergeCell ref="Z103:AA103"/>
    <mergeCell ref="AQ103:AR104"/>
    <mergeCell ref="BW103:BX104"/>
    <mergeCell ref="J64:K64"/>
    <mergeCell ref="M64:N65"/>
    <mergeCell ref="Z64:AA64"/>
    <mergeCell ref="AQ64:AR65"/>
    <mergeCell ref="BW64:BX65"/>
    <mergeCell ref="JN9:JO9"/>
    <mergeCell ref="JQ9:JR9"/>
    <mergeCell ref="C49:H49"/>
    <mergeCell ref="J49:K49"/>
    <mergeCell ref="M49:N50"/>
    <mergeCell ref="P49:U49"/>
    <mergeCell ref="Z49:AA49"/>
    <mergeCell ref="AQ49:AR50"/>
    <mergeCell ref="BW49:BX50"/>
    <mergeCell ref="DD49:DF50"/>
    <mergeCell ref="C9:H9"/>
    <mergeCell ref="J9:K9"/>
    <mergeCell ref="M9:N10"/>
    <mergeCell ref="P9:U9"/>
    <mergeCell ref="Z9:AA9"/>
    <mergeCell ref="AQ9:AR10"/>
    <mergeCell ref="DD143:DF144"/>
    <mergeCell ref="BW9:BX10"/>
    <mergeCell ref="DD9:DF10"/>
    <mergeCell ref="DD64:DF65"/>
    <mergeCell ref="DD103:DF104"/>
    <mergeCell ref="DD120:DF121"/>
  </mergeCells>
  <pageMargins left="0.7" right="0.7" top="0.75" bottom="0.75" header="0.3" footer="0.3"/>
  <pageSetup scale="73" orientation="landscape" r:id="rId1"/>
  <rowBreaks count="5" manualBreakCount="5">
    <brk id="62" max="16383" man="1"/>
    <brk id="100" max="16383" man="1"/>
    <brk id="118" max="16383" man="1"/>
    <brk id="141" max="16383" man="1"/>
    <brk id="179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5C05-2EA0-4E55-9DEA-C6ADF170A3A4}">
  <dimension ref="B5:M8"/>
  <sheetViews>
    <sheetView zoomScaleNormal="100" workbookViewId="0">
      <selection activeCell="D20" sqref="D20"/>
    </sheetView>
  </sheetViews>
  <sheetFormatPr defaultColWidth="8.85546875" defaultRowHeight="12.75"/>
  <cols>
    <col min="1" max="16384" width="8.85546875" style="368"/>
  </cols>
  <sheetData>
    <row r="5" spans="2:13" ht="62.25">
      <c r="B5" s="823" t="s">
        <v>262</v>
      </c>
      <c r="C5" s="823"/>
      <c r="D5" s="823"/>
      <c r="E5" s="823"/>
      <c r="F5" s="823"/>
      <c r="G5" s="823"/>
      <c r="H5" s="823"/>
      <c r="I5" s="823"/>
      <c r="J5" s="823"/>
      <c r="K5" s="823"/>
      <c r="L5" s="823"/>
      <c r="M5" s="823"/>
    </row>
    <row r="8" spans="2:13" ht="62.25">
      <c r="B8" s="823" t="s">
        <v>263</v>
      </c>
      <c r="C8" s="823"/>
      <c r="D8" s="823"/>
      <c r="E8" s="823"/>
      <c r="F8" s="823"/>
      <c r="G8" s="823"/>
      <c r="H8" s="823"/>
      <c r="I8" s="823"/>
      <c r="J8" s="823"/>
      <c r="K8" s="823"/>
      <c r="L8" s="823"/>
      <c r="M8" s="823"/>
    </row>
  </sheetData>
  <mergeCells count="2">
    <mergeCell ref="B5:M5"/>
    <mergeCell ref="B8:M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47BC5-9BA4-4B4C-977D-3C17C5639778}">
  <dimension ref="A1:P1699"/>
  <sheetViews>
    <sheetView topLeftCell="A14" zoomScaleNormal="100" workbookViewId="0">
      <selection activeCell="H55" sqref="H55"/>
    </sheetView>
  </sheetViews>
  <sheetFormatPr defaultColWidth="5.7109375" defaultRowHeight="12.75"/>
  <cols>
    <col min="1" max="1" width="1.7109375" style="129" customWidth="1"/>
    <col min="2" max="2" width="2.28515625" style="129" customWidth="1"/>
    <col min="3" max="3" width="33.28515625" style="129" customWidth="1"/>
    <col min="4" max="4" width="11.140625" style="129" hidden="1" customWidth="1"/>
    <col min="5" max="5" width="11.140625" style="129" customWidth="1"/>
    <col min="6" max="6" width="11.5703125" style="129" customWidth="1"/>
    <col min="7" max="7" width="10.7109375" style="129" customWidth="1"/>
    <col min="8" max="8" width="10.5703125" style="129" customWidth="1"/>
    <col min="9" max="9" width="11.5703125" style="129" customWidth="1"/>
    <col min="10" max="10" width="10.7109375" style="129" customWidth="1"/>
    <col min="11" max="11" width="12" style="129" customWidth="1"/>
    <col min="12" max="12" width="11.5703125" style="129" customWidth="1"/>
    <col min="13" max="14" width="10.7109375" style="129" customWidth="1"/>
    <col min="15" max="16" width="11.5703125" style="129" customWidth="1"/>
    <col min="17" max="17" width="11.7109375" style="129" customWidth="1"/>
    <col min="18" max="18" width="7.85546875" style="129" customWidth="1"/>
    <col min="19" max="19" width="11.7109375" style="129" customWidth="1"/>
    <col min="20" max="20" width="7.85546875" style="129" customWidth="1"/>
    <col min="21" max="21" width="11.7109375" style="129" customWidth="1"/>
    <col min="22" max="22" width="7.5703125" style="129" customWidth="1"/>
    <col min="23" max="23" width="1.7109375" style="129" customWidth="1"/>
    <col min="24" max="24" width="9.7109375" style="129" customWidth="1"/>
    <col min="25" max="25" width="15" style="129" bestFit="1" customWidth="1"/>
    <col min="26" max="38" width="5.7109375" style="129"/>
    <col min="39" max="39" width="4.5703125" style="129" customWidth="1"/>
    <col min="40" max="40" width="1.7109375" style="129" customWidth="1"/>
    <col min="41" max="41" width="2.28515625" style="129" customWidth="1"/>
    <col min="42" max="42" width="33.28515625" style="129" customWidth="1"/>
    <col min="43" max="43" width="11.140625" style="129" customWidth="1"/>
    <col min="44" max="44" width="11.5703125" style="129" customWidth="1"/>
    <col min="45" max="45" width="10.7109375" style="129" customWidth="1"/>
    <col min="46" max="46" width="10.5703125" style="129" customWidth="1"/>
    <col min="47" max="47" width="11.5703125" style="129" customWidth="1"/>
    <col min="48" max="48" width="10.7109375" style="129" customWidth="1"/>
    <col min="49" max="49" width="12" style="129" customWidth="1"/>
    <col min="50" max="50" width="11.5703125" style="129" customWidth="1"/>
    <col min="51" max="51" width="10.7109375" style="129" customWidth="1"/>
    <col min="52" max="52" width="11.42578125" style="129" customWidth="1"/>
    <col min="53" max="53" width="12.140625" style="129" customWidth="1"/>
    <col min="54" max="54" width="11.5703125" style="129" customWidth="1"/>
    <col min="55" max="55" width="5.7109375" style="129"/>
    <col min="56" max="56" width="4.5703125" style="129" customWidth="1"/>
    <col min="57" max="57" width="11.140625" style="129" customWidth="1"/>
    <col min="58" max="58" width="11.5703125" style="129" customWidth="1"/>
    <col min="59" max="59" width="10.7109375" style="129" customWidth="1"/>
    <col min="60" max="60" width="10.5703125" style="129" customWidth="1"/>
    <col min="61" max="61" width="11.5703125" style="129" customWidth="1"/>
    <col min="62" max="62" width="10.7109375" style="129" customWidth="1"/>
    <col min="63" max="63" width="12" style="129" customWidth="1"/>
    <col min="64" max="64" width="11.5703125" style="129" customWidth="1"/>
    <col min="65" max="66" width="10.7109375" style="129" customWidth="1"/>
    <col min="67" max="68" width="11.5703125" style="129" customWidth="1"/>
    <col min="69" max="70" width="5.7109375" style="129"/>
    <col min="71" max="71" width="4.5703125" style="129" customWidth="1"/>
    <col min="72" max="72" width="1.7109375" style="129" customWidth="1"/>
    <col min="73" max="73" width="2.28515625" style="129" customWidth="1"/>
    <col min="74" max="74" width="33.28515625" style="129" customWidth="1"/>
    <col min="75" max="75" width="11.140625" style="129" customWidth="1"/>
    <col min="76" max="76" width="11.5703125" style="129" customWidth="1"/>
    <col min="77" max="77" width="10.7109375" style="129" customWidth="1"/>
    <col min="78" max="78" width="10.5703125" style="129" customWidth="1"/>
    <col min="79" max="79" width="11.5703125" style="129" customWidth="1"/>
    <col min="80" max="80" width="10.7109375" style="129" customWidth="1"/>
    <col min="81" max="81" width="12" style="129" customWidth="1"/>
    <col min="82" max="82" width="11.5703125" style="129" customWidth="1"/>
    <col min="83" max="84" width="10.7109375" style="129" customWidth="1"/>
    <col min="85" max="86" width="11.5703125" style="129" customWidth="1"/>
    <col min="87" max="87" width="5.7109375" style="129"/>
    <col min="88" max="88" width="4.5703125" style="129" customWidth="1"/>
    <col min="89" max="100" width="12.7109375" style="129" customWidth="1"/>
    <col min="101" max="102" width="5.7109375" style="129"/>
    <col min="103" max="103" width="4.5703125" style="129" customWidth="1"/>
    <col min="104" max="104" width="1.7109375" style="129" customWidth="1"/>
    <col min="105" max="105" width="2.28515625" style="129" customWidth="1"/>
    <col min="106" max="106" width="33.28515625" style="129" customWidth="1"/>
    <col min="107" max="107" width="11.140625" style="129" customWidth="1"/>
    <col min="108" max="108" width="11.5703125" style="129" customWidth="1"/>
    <col min="109" max="109" width="10.7109375" style="129" customWidth="1"/>
    <col min="110" max="110" width="10.5703125" style="129" customWidth="1"/>
    <col min="111" max="111" width="11.5703125" style="129" customWidth="1"/>
    <col min="112" max="112" width="10.7109375" style="129" customWidth="1"/>
    <col min="113" max="113" width="12" style="129" customWidth="1"/>
    <col min="114" max="114" width="11.5703125" style="129" customWidth="1"/>
    <col min="115" max="116" width="10.7109375" style="129" customWidth="1"/>
    <col min="117" max="118" width="11.5703125" style="129" customWidth="1"/>
    <col min="119" max="119" width="5.7109375" style="129"/>
    <col min="120" max="120" width="4.5703125" style="129" customWidth="1"/>
    <col min="121" max="131" width="12.7109375" style="129" customWidth="1"/>
    <col min="132" max="132" width="15.7109375" style="129" bestFit="1" customWidth="1"/>
    <col min="133" max="257" width="5.7109375" style="129"/>
    <col min="258" max="258" width="4.5703125" style="129" customWidth="1"/>
    <col min="259" max="259" width="1.7109375" style="129" customWidth="1"/>
    <col min="260" max="260" width="10.7109375" style="129" customWidth="1"/>
    <col min="261" max="261" width="8.28515625" style="129" customWidth="1"/>
    <col min="262" max="262" width="10.7109375" style="129" customWidth="1"/>
    <col min="263" max="263" width="10.140625" style="129" customWidth="1"/>
    <col min="264" max="264" width="10.7109375" style="129" customWidth="1"/>
    <col min="265" max="265" width="7.7109375" style="129" customWidth="1"/>
    <col min="266" max="266" width="1.7109375" style="129" customWidth="1"/>
    <col min="267" max="268" width="9.7109375" style="129" customWidth="1"/>
    <col min="269" max="269" width="1.7109375" style="129" customWidth="1"/>
    <col min="270" max="270" width="2.28515625" style="129" customWidth="1"/>
    <col min="271" max="271" width="33.28515625" style="129" customWidth="1"/>
    <col min="272" max="272" width="1.7109375" style="129" customWidth="1"/>
    <col min="273" max="273" width="11.7109375" style="129" customWidth="1"/>
    <col min="274" max="274" width="7.85546875" style="129" customWidth="1"/>
    <col min="275" max="275" width="11.7109375" style="129" customWidth="1"/>
    <col min="276" max="276" width="7.85546875" style="129" customWidth="1"/>
    <col min="277" max="277" width="11.7109375" style="129" customWidth="1"/>
    <col min="278" max="278" width="7.5703125" style="129" customWidth="1"/>
    <col min="279" max="279" width="1.7109375" style="129" customWidth="1"/>
    <col min="280" max="280" width="9.7109375" style="129" customWidth="1"/>
    <col min="281" max="281" width="15" style="129" bestFit="1" customWidth="1"/>
    <col min="282" max="294" width="5.7109375" style="129"/>
    <col min="295" max="295" width="4.5703125" style="129" customWidth="1"/>
    <col min="296" max="296" width="1.7109375" style="129" customWidth="1"/>
    <col min="297" max="297" width="2.28515625" style="129" customWidth="1"/>
    <col min="298" max="298" width="33.28515625" style="129" customWidth="1"/>
    <col min="299" max="299" width="11.140625" style="129" customWidth="1"/>
    <col min="300" max="300" width="11.5703125" style="129" customWidth="1"/>
    <col min="301" max="301" width="10.7109375" style="129" customWidth="1"/>
    <col min="302" max="302" width="10.5703125" style="129" customWidth="1"/>
    <col min="303" max="303" width="11.5703125" style="129" customWidth="1"/>
    <col min="304" max="304" width="10.7109375" style="129" customWidth="1"/>
    <col min="305" max="305" width="12" style="129" customWidth="1"/>
    <col min="306" max="306" width="11.5703125" style="129" customWidth="1"/>
    <col min="307" max="307" width="10.7109375" style="129" customWidth="1"/>
    <col min="308" max="308" width="11.42578125" style="129" customWidth="1"/>
    <col min="309" max="309" width="12.140625" style="129" customWidth="1"/>
    <col min="310" max="310" width="11.5703125" style="129" customWidth="1"/>
    <col min="311" max="311" width="5.7109375" style="129"/>
    <col min="312" max="312" width="4.5703125" style="129" customWidth="1"/>
    <col min="313" max="313" width="11.140625" style="129" customWidth="1"/>
    <col min="314" max="314" width="11.5703125" style="129" customWidth="1"/>
    <col min="315" max="315" width="10.7109375" style="129" customWidth="1"/>
    <col min="316" max="316" width="10.5703125" style="129" customWidth="1"/>
    <col min="317" max="317" width="11.5703125" style="129" customWidth="1"/>
    <col min="318" max="318" width="10.7109375" style="129" customWidth="1"/>
    <col min="319" max="319" width="12" style="129" customWidth="1"/>
    <col min="320" max="320" width="11.5703125" style="129" customWidth="1"/>
    <col min="321" max="322" width="10.7109375" style="129" customWidth="1"/>
    <col min="323" max="324" width="11.5703125" style="129" customWidth="1"/>
    <col min="325" max="326" width="5.7109375" style="129"/>
    <col min="327" max="327" width="4.5703125" style="129" customWidth="1"/>
    <col min="328" max="328" width="1.7109375" style="129" customWidth="1"/>
    <col min="329" max="329" width="2.28515625" style="129" customWidth="1"/>
    <col min="330" max="330" width="33.28515625" style="129" customWidth="1"/>
    <col min="331" max="331" width="11.140625" style="129" customWidth="1"/>
    <col min="332" max="332" width="11.5703125" style="129" customWidth="1"/>
    <col min="333" max="333" width="10.7109375" style="129" customWidth="1"/>
    <col min="334" max="334" width="10.5703125" style="129" customWidth="1"/>
    <col min="335" max="335" width="11.5703125" style="129" customWidth="1"/>
    <col min="336" max="336" width="10.7109375" style="129" customWidth="1"/>
    <col min="337" max="337" width="12" style="129" customWidth="1"/>
    <col min="338" max="338" width="11.5703125" style="129" customWidth="1"/>
    <col min="339" max="340" width="10.7109375" style="129" customWidth="1"/>
    <col min="341" max="342" width="11.5703125" style="129" customWidth="1"/>
    <col min="343" max="343" width="5.7109375" style="129"/>
    <col min="344" max="344" width="4.5703125" style="129" customWidth="1"/>
    <col min="345" max="356" width="12.7109375" style="129" customWidth="1"/>
    <col min="357" max="358" width="5.7109375" style="129"/>
    <col min="359" max="359" width="4.5703125" style="129" customWidth="1"/>
    <col min="360" max="360" width="1.7109375" style="129" customWidth="1"/>
    <col min="361" max="361" width="2.28515625" style="129" customWidth="1"/>
    <col min="362" max="362" width="33.28515625" style="129" customWidth="1"/>
    <col min="363" max="363" width="11.140625" style="129" customWidth="1"/>
    <col min="364" max="364" width="11.5703125" style="129" customWidth="1"/>
    <col min="365" max="365" width="10.7109375" style="129" customWidth="1"/>
    <col min="366" max="366" width="10.5703125" style="129" customWidth="1"/>
    <col min="367" max="367" width="11.5703125" style="129" customWidth="1"/>
    <col min="368" max="368" width="10.7109375" style="129" customWidth="1"/>
    <col min="369" max="369" width="12" style="129" customWidth="1"/>
    <col min="370" max="370" width="11.5703125" style="129" customWidth="1"/>
    <col min="371" max="372" width="10.7109375" style="129" customWidth="1"/>
    <col min="373" max="374" width="11.5703125" style="129" customWidth="1"/>
    <col min="375" max="375" width="5.7109375" style="129"/>
    <col min="376" max="376" width="4.5703125" style="129" customWidth="1"/>
    <col min="377" max="387" width="12.7109375" style="129" customWidth="1"/>
    <col min="388" max="388" width="15.7109375" style="129" bestFit="1" customWidth="1"/>
    <col min="389" max="513" width="5.7109375" style="129"/>
    <col min="514" max="514" width="4.5703125" style="129" customWidth="1"/>
    <col min="515" max="515" width="1.7109375" style="129" customWidth="1"/>
    <col min="516" max="516" width="10.7109375" style="129" customWidth="1"/>
    <col min="517" max="517" width="8.28515625" style="129" customWidth="1"/>
    <col min="518" max="518" width="10.7109375" style="129" customWidth="1"/>
    <col min="519" max="519" width="10.140625" style="129" customWidth="1"/>
    <col min="520" max="520" width="10.7109375" style="129" customWidth="1"/>
    <col min="521" max="521" width="7.7109375" style="129" customWidth="1"/>
    <col min="522" max="522" width="1.7109375" style="129" customWidth="1"/>
    <col min="523" max="524" width="9.7109375" style="129" customWidth="1"/>
    <col min="525" max="525" width="1.7109375" style="129" customWidth="1"/>
    <col min="526" max="526" width="2.28515625" style="129" customWidth="1"/>
    <col min="527" max="527" width="33.28515625" style="129" customWidth="1"/>
    <col min="528" max="528" width="1.7109375" style="129" customWidth="1"/>
    <col min="529" max="529" width="11.7109375" style="129" customWidth="1"/>
    <col min="530" max="530" width="7.85546875" style="129" customWidth="1"/>
    <col min="531" max="531" width="11.7109375" style="129" customWidth="1"/>
    <col min="532" max="532" width="7.85546875" style="129" customWidth="1"/>
    <col min="533" max="533" width="11.7109375" style="129" customWidth="1"/>
    <col min="534" max="534" width="7.5703125" style="129" customWidth="1"/>
    <col min="535" max="535" width="1.7109375" style="129" customWidth="1"/>
    <col min="536" max="536" width="9.7109375" style="129" customWidth="1"/>
    <col min="537" max="537" width="15" style="129" bestFit="1" customWidth="1"/>
    <col min="538" max="550" width="5.7109375" style="129"/>
    <col min="551" max="551" width="4.5703125" style="129" customWidth="1"/>
    <col min="552" max="552" width="1.7109375" style="129" customWidth="1"/>
    <col min="553" max="553" width="2.28515625" style="129" customWidth="1"/>
    <col min="554" max="554" width="33.28515625" style="129" customWidth="1"/>
    <col min="555" max="555" width="11.140625" style="129" customWidth="1"/>
    <col min="556" max="556" width="11.5703125" style="129" customWidth="1"/>
    <col min="557" max="557" width="10.7109375" style="129" customWidth="1"/>
    <col min="558" max="558" width="10.5703125" style="129" customWidth="1"/>
    <col min="559" max="559" width="11.5703125" style="129" customWidth="1"/>
    <col min="560" max="560" width="10.7109375" style="129" customWidth="1"/>
    <col min="561" max="561" width="12" style="129" customWidth="1"/>
    <col min="562" max="562" width="11.5703125" style="129" customWidth="1"/>
    <col min="563" max="563" width="10.7109375" style="129" customWidth="1"/>
    <col min="564" max="564" width="11.42578125" style="129" customWidth="1"/>
    <col min="565" max="565" width="12.140625" style="129" customWidth="1"/>
    <col min="566" max="566" width="11.5703125" style="129" customWidth="1"/>
    <col min="567" max="567" width="5.7109375" style="129"/>
    <col min="568" max="568" width="4.5703125" style="129" customWidth="1"/>
    <col min="569" max="569" width="11.140625" style="129" customWidth="1"/>
    <col min="570" max="570" width="11.5703125" style="129" customWidth="1"/>
    <col min="571" max="571" width="10.7109375" style="129" customWidth="1"/>
    <col min="572" max="572" width="10.5703125" style="129" customWidth="1"/>
    <col min="573" max="573" width="11.5703125" style="129" customWidth="1"/>
    <col min="574" max="574" width="10.7109375" style="129" customWidth="1"/>
    <col min="575" max="575" width="12" style="129" customWidth="1"/>
    <col min="576" max="576" width="11.5703125" style="129" customWidth="1"/>
    <col min="577" max="578" width="10.7109375" style="129" customWidth="1"/>
    <col min="579" max="580" width="11.5703125" style="129" customWidth="1"/>
    <col min="581" max="582" width="5.7109375" style="129"/>
    <col min="583" max="583" width="4.5703125" style="129" customWidth="1"/>
    <col min="584" max="584" width="1.7109375" style="129" customWidth="1"/>
    <col min="585" max="585" width="2.28515625" style="129" customWidth="1"/>
    <col min="586" max="586" width="33.28515625" style="129" customWidth="1"/>
    <col min="587" max="587" width="11.140625" style="129" customWidth="1"/>
    <col min="588" max="588" width="11.5703125" style="129" customWidth="1"/>
    <col min="589" max="589" width="10.7109375" style="129" customWidth="1"/>
    <col min="590" max="590" width="10.5703125" style="129" customWidth="1"/>
    <col min="591" max="591" width="11.5703125" style="129" customWidth="1"/>
    <col min="592" max="592" width="10.7109375" style="129" customWidth="1"/>
    <col min="593" max="593" width="12" style="129" customWidth="1"/>
    <col min="594" max="594" width="11.5703125" style="129" customWidth="1"/>
    <col min="595" max="596" width="10.7109375" style="129" customWidth="1"/>
    <col min="597" max="598" width="11.5703125" style="129" customWidth="1"/>
    <col min="599" max="599" width="5.7109375" style="129"/>
    <col min="600" max="600" width="4.5703125" style="129" customWidth="1"/>
    <col min="601" max="612" width="12.7109375" style="129" customWidth="1"/>
    <col min="613" max="614" width="5.7109375" style="129"/>
    <col min="615" max="615" width="4.5703125" style="129" customWidth="1"/>
    <col min="616" max="616" width="1.7109375" style="129" customWidth="1"/>
    <col min="617" max="617" width="2.28515625" style="129" customWidth="1"/>
    <col min="618" max="618" width="33.28515625" style="129" customWidth="1"/>
    <col min="619" max="619" width="11.140625" style="129" customWidth="1"/>
    <col min="620" max="620" width="11.5703125" style="129" customWidth="1"/>
    <col min="621" max="621" width="10.7109375" style="129" customWidth="1"/>
    <col min="622" max="622" width="10.5703125" style="129" customWidth="1"/>
    <col min="623" max="623" width="11.5703125" style="129" customWidth="1"/>
    <col min="624" max="624" width="10.7109375" style="129" customWidth="1"/>
    <col min="625" max="625" width="12" style="129" customWidth="1"/>
    <col min="626" max="626" width="11.5703125" style="129" customWidth="1"/>
    <col min="627" max="628" width="10.7109375" style="129" customWidth="1"/>
    <col min="629" max="630" width="11.5703125" style="129" customWidth="1"/>
    <col min="631" max="631" width="5.7109375" style="129"/>
    <col min="632" max="632" width="4.5703125" style="129" customWidth="1"/>
    <col min="633" max="643" width="12.7109375" style="129" customWidth="1"/>
    <col min="644" max="644" width="15.7109375" style="129" bestFit="1" customWidth="1"/>
    <col min="645" max="769" width="5.7109375" style="129"/>
    <col min="770" max="770" width="4.5703125" style="129" customWidth="1"/>
    <col min="771" max="771" width="1.7109375" style="129" customWidth="1"/>
    <col min="772" max="772" width="10.7109375" style="129" customWidth="1"/>
    <col min="773" max="773" width="8.28515625" style="129" customWidth="1"/>
    <col min="774" max="774" width="10.7109375" style="129" customWidth="1"/>
    <col min="775" max="775" width="10.140625" style="129" customWidth="1"/>
    <col min="776" max="776" width="10.7109375" style="129" customWidth="1"/>
    <col min="777" max="777" width="7.7109375" style="129" customWidth="1"/>
    <col min="778" max="778" width="1.7109375" style="129" customWidth="1"/>
    <col min="779" max="780" width="9.7109375" style="129" customWidth="1"/>
    <col min="781" max="781" width="1.7109375" style="129" customWidth="1"/>
    <col min="782" max="782" width="2.28515625" style="129" customWidth="1"/>
    <col min="783" max="783" width="33.28515625" style="129" customWidth="1"/>
    <col min="784" max="784" width="1.7109375" style="129" customWidth="1"/>
    <col min="785" max="785" width="11.7109375" style="129" customWidth="1"/>
    <col min="786" max="786" width="7.85546875" style="129" customWidth="1"/>
    <col min="787" max="787" width="11.7109375" style="129" customWidth="1"/>
    <col min="788" max="788" width="7.85546875" style="129" customWidth="1"/>
    <col min="789" max="789" width="11.7109375" style="129" customWidth="1"/>
    <col min="790" max="790" width="7.5703125" style="129" customWidth="1"/>
    <col min="791" max="791" width="1.7109375" style="129" customWidth="1"/>
    <col min="792" max="792" width="9.7109375" style="129" customWidth="1"/>
    <col min="793" max="793" width="15" style="129" bestFit="1" customWidth="1"/>
    <col min="794" max="806" width="5.7109375" style="129"/>
    <col min="807" max="807" width="4.5703125" style="129" customWidth="1"/>
    <col min="808" max="808" width="1.7109375" style="129" customWidth="1"/>
    <col min="809" max="809" width="2.28515625" style="129" customWidth="1"/>
    <col min="810" max="810" width="33.28515625" style="129" customWidth="1"/>
    <col min="811" max="811" width="11.140625" style="129" customWidth="1"/>
    <col min="812" max="812" width="11.5703125" style="129" customWidth="1"/>
    <col min="813" max="813" width="10.7109375" style="129" customWidth="1"/>
    <col min="814" max="814" width="10.5703125" style="129" customWidth="1"/>
    <col min="815" max="815" width="11.5703125" style="129" customWidth="1"/>
    <col min="816" max="816" width="10.7109375" style="129" customWidth="1"/>
    <col min="817" max="817" width="12" style="129" customWidth="1"/>
    <col min="818" max="818" width="11.5703125" style="129" customWidth="1"/>
    <col min="819" max="819" width="10.7109375" style="129" customWidth="1"/>
    <col min="820" max="820" width="11.42578125" style="129" customWidth="1"/>
    <col min="821" max="821" width="12.140625" style="129" customWidth="1"/>
    <col min="822" max="822" width="11.5703125" style="129" customWidth="1"/>
    <col min="823" max="823" width="5.7109375" style="129"/>
    <col min="824" max="824" width="4.5703125" style="129" customWidth="1"/>
    <col min="825" max="825" width="11.140625" style="129" customWidth="1"/>
    <col min="826" max="826" width="11.5703125" style="129" customWidth="1"/>
    <col min="827" max="827" width="10.7109375" style="129" customWidth="1"/>
    <col min="828" max="828" width="10.5703125" style="129" customWidth="1"/>
    <col min="829" max="829" width="11.5703125" style="129" customWidth="1"/>
    <col min="830" max="830" width="10.7109375" style="129" customWidth="1"/>
    <col min="831" max="831" width="12" style="129" customWidth="1"/>
    <col min="832" max="832" width="11.5703125" style="129" customWidth="1"/>
    <col min="833" max="834" width="10.7109375" style="129" customWidth="1"/>
    <col min="835" max="836" width="11.5703125" style="129" customWidth="1"/>
    <col min="837" max="838" width="5.7109375" style="129"/>
    <col min="839" max="839" width="4.5703125" style="129" customWidth="1"/>
    <col min="840" max="840" width="1.7109375" style="129" customWidth="1"/>
    <col min="841" max="841" width="2.28515625" style="129" customWidth="1"/>
    <col min="842" max="842" width="33.28515625" style="129" customWidth="1"/>
    <col min="843" max="843" width="11.140625" style="129" customWidth="1"/>
    <col min="844" max="844" width="11.5703125" style="129" customWidth="1"/>
    <col min="845" max="845" width="10.7109375" style="129" customWidth="1"/>
    <col min="846" max="846" width="10.5703125" style="129" customWidth="1"/>
    <col min="847" max="847" width="11.5703125" style="129" customWidth="1"/>
    <col min="848" max="848" width="10.7109375" style="129" customWidth="1"/>
    <col min="849" max="849" width="12" style="129" customWidth="1"/>
    <col min="850" max="850" width="11.5703125" style="129" customWidth="1"/>
    <col min="851" max="852" width="10.7109375" style="129" customWidth="1"/>
    <col min="853" max="854" width="11.5703125" style="129" customWidth="1"/>
    <col min="855" max="855" width="5.7109375" style="129"/>
    <col min="856" max="856" width="4.5703125" style="129" customWidth="1"/>
    <col min="857" max="868" width="12.7109375" style="129" customWidth="1"/>
    <col min="869" max="870" width="5.7109375" style="129"/>
    <col min="871" max="871" width="4.5703125" style="129" customWidth="1"/>
    <col min="872" max="872" width="1.7109375" style="129" customWidth="1"/>
    <col min="873" max="873" width="2.28515625" style="129" customWidth="1"/>
    <col min="874" max="874" width="33.28515625" style="129" customWidth="1"/>
    <col min="875" max="875" width="11.140625" style="129" customWidth="1"/>
    <col min="876" max="876" width="11.5703125" style="129" customWidth="1"/>
    <col min="877" max="877" width="10.7109375" style="129" customWidth="1"/>
    <col min="878" max="878" width="10.5703125" style="129" customWidth="1"/>
    <col min="879" max="879" width="11.5703125" style="129" customWidth="1"/>
    <col min="880" max="880" width="10.7109375" style="129" customWidth="1"/>
    <col min="881" max="881" width="12" style="129" customWidth="1"/>
    <col min="882" max="882" width="11.5703125" style="129" customWidth="1"/>
    <col min="883" max="884" width="10.7109375" style="129" customWidth="1"/>
    <col min="885" max="886" width="11.5703125" style="129" customWidth="1"/>
    <col min="887" max="887" width="5.7109375" style="129"/>
    <col min="888" max="888" width="4.5703125" style="129" customWidth="1"/>
    <col min="889" max="899" width="12.7109375" style="129" customWidth="1"/>
    <col min="900" max="900" width="15.7109375" style="129" bestFit="1" customWidth="1"/>
    <col min="901" max="1025" width="5.7109375" style="129"/>
    <col min="1026" max="1026" width="4.5703125" style="129" customWidth="1"/>
    <col min="1027" max="1027" width="1.7109375" style="129" customWidth="1"/>
    <col min="1028" max="1028" width="10.7109375" style="129" customWidth="1"/>
    <col min="1029" max="1029" width="8.28515625" style="129" customWidth="1"/>
    <col min="1030" max="1030" width="10.7109375" style="129" customWidth="1"/>
    <col min="1031" max="1031" width="10.140625" style="129" customWidth="1"/>
    <col min="1032" max="1032" width="10.7109375" style="129" customWidth="1"/>
    <col min="1033" max="1033" width="7.7109375" style="129" customWidth="1"/>
    <col min="1034" max="1034" width="1.7109375" style="129" customWidth="1"/>
    <col min="1035" max="1036" width="9.7109375" style="129" customWidth="1"/>
    <col min="1037" max="1037" width="1.7109375" style="129" customWidth="1"/>
    <col min="1038" max="1038" width="2.28515625" style="129" customWidth="1"/>
    <col min="1039" max="1039" width="33.28515625" style="129" customWidth="1"/>
    <col min="1040" max="1040" width="1.7109375" style="129" customWidth="1"/>
    <col min="1041" max="1041" width="11.7109375" style="129" customWidth="1"/>
    <col min="1042" max="1042" width="7.85546875" style="129" customWidth="1"/>
    <col min="1043" max="1043" width="11.7109375" style="129" customWidth="1"/>
    <col min="1044" max="1044" width="7.85546875" style="129" customWidth="1"/>
    <col min="1045" max="1045" width="11.7109375" style="129" customWidth="1"/>
    <col min="1046" max="1046" width="7.5703125" style="129" customWidth="1"/>
    <col min="1047" max="1047" width="1.7109375" style="129" customWidth="1"/>
    <col min="1048" max="1048" width="9.7109375" style="129" customWidth="1"/>
    <col min="1049" max="1049" width="15" style="129" bestFit="1" customWidth="1"/>
    <col min="1050" max="1062" width="5.7109375" style="129"/>
    <col min="1063" max="1063" width="4.5703125" style="129" customWidth="1"/>
    <col min="1064" max="1064" width="1.7109375" style="129" customWidth="1"/>
    <col min="1065" max="1065" width="2.28515625" style="129" customWidth="1"/>
    <col min="1066" max="1066" width="33.28515625" style="129" customWidth="1"/>
    <col min="1067" max="1067" width="11.140625" style="129" customWidth="1"/>
    <col min="1068" max="1068" width="11.5703125" style="129" customWidth="1"/>
    <col min="1069" max="1069" width="10.7109375" style="129" customWidth="1"/>
    <col min="1070" max="1070" width="10.5703125" style="129" customWidth="1"/>
    <col min="1071" max="1071" width="11.5703125" style="129" customWidth="1"/>
    <col min="1072" max="1072" width="10.7109375" style="129" customWidth="1"/>
    <col min="1073" max="1073" width="12" style="129" customWidth="1"/>
    <col min="1074" max="1074" width="11.5703125" style="129" customWidth="1"/>
    <col min="1075" max="1075" width="10.7109375" style="129" customWidth="1"/>
    <col min="1076" max="1076" width="11.42578125" style="129" customWidth="1"/>
    <col min="1077" max="1077" width="12.140625" style="129" customWidth="1"/>
    <col min="1078" max="1078" width="11.5703125" style="129" customWidth="1"/>
    <col min="1079" max="1079" width="5.7109375" style="129"/>
    <col min="1080" max="1080" width="4.5703125" style="129" customWidth="1"/>
    <col min="1081" max="1081" width="11.140625" style="129" customWidth="1"/>
    <col min="1082" max="1082" width="11.5703125" style="129" customWidth="1"/>
    <col min="1083" max="1083" width="10.7109375" style="129" customWidth="1"/>
    <col min="1084" max="1084" width="10.5703125" style="129" customWidth="1"/>
    <col min="1085" max="1085" width="11.5703125" style="129" customWidth="1"/>
    <col min="1086" max="1086" width="10.7109375" style="129" customWidth="1"/>
    <col min="1087" max="1087" width="12" style="129" customWidth="1"/>
    <col min="1088" max="1088" width="11.5703125" style="129" customWidth="1"/>
    <col min="1089" max="1090" width="10.7109375" style="129" customWidth="1"/>
    <col min="1091" max="1092" width="11.5703125" style="129" customWidth="1"/>
    <col min="1093" max="1094" width="5.7109375" style="129"/>
    <col min="1095" max="1095" width="4.5703125" style="129" customWidth="1"/>
    <col min="1096" max="1096" width="1.7109375" style="129" customWidth="1"/>
    <col min="1097" max="1097" width="2.28515625" style="129" customWidth="1"/>
    <col min="1098" max="1098" width="33.28515625" style="129" customWidth="1"/>
    <col min="1099" max="1099" width="11.140625" style="129" customWidth="1"/>
    <col min="1100" max="1100" width="11.5703125" style="129" customWidth="1"/>
    <col min="1101" max="1101" width="10.7109375" style="129" customWidth="1"/>
    <col min="1102" max="1102" width="10.5703125" style="129" customWidth="1"/>
    <col min="1103" max="1103" width="11.5703125" style="129" customWidth="1"/>
    <col min="1104" max="1104" width="10.7109375" style="129" customWidth="1"/>
    <col min="1105" max="1105" width="12" style="129" customWidth="1"/>
    <col min="1106" max="1106" width="11.5703125" style="129" customWidth="1"/>
    <col min="1107" max="1108" width="10.7109375" style="129" customWidth="1"/>
    <col min="1109" max="1110" width="11.5703125" style="129" customWidth="1"/>
    <col min="1111" max="1111" width="5.7109375" style="129"/>
    <col min="1112" max="1112" width="4.5703125" style="129" customWidth="1"/>
    <col min="1113" max="1124" width="12.7109375" style="129" customWidth="1"/>
    <col min="1125" max="1126" width="5.7109375" style="129"/>
    <col min="1127" max="1127" width="4.5703125" style="129" customWidth="1"/>
    <col min="1128" max="1128" width="1.7109375" style="129" customWidth="1"/>
    <col min="1129" max="1129" width="2.28515625" style="129" customWidth="1"/>
    <col min="1130" max="1130" width="33.28515625" style="129" customWidth="1"/>
    <col min="1131" max="1131" width="11.140625" style="129" customWidth="1"/>
    <col min="1132" max="1132" width="11.5703125" style="129" customWidth="1"/>
    <col min="1133" max="1133" width="10.7109375" style="129" customWidth="1"/>
    <col min="1134" max="1134" width="10.5703125" style="129" customWidth="1"/>
    <col min="1135" max="1135" width="11.5703125" style="129" customWidth="1"/>
    <col min="1136" max="1136" width="10.7109375" style="129" customWidth="1"/>
    <col min="1137" max="1137" width="12" style="129" customWidth="1"/>
    <col min="1138" max="1138" width="11.5703125" style="129" customWidth="1"/>
    <col min="1139" max="1140" width="10.7109375" style="129" customWidth="1"/>
    <col min="1141" max="1142" width="11.5703125" style="129" customWidth="1"/>
    <col min="1143" max="1143" width="5.7109375" style="129"/>
    <col min="1144" max="1144" width="4.5703125" style="129" customWidth="1"/>
    <col min="1145" max="1155" width="12.7109375" style="129" customWidth="1"/>
    <col min="1156" max="1156" width="15.7109375" style="129" bestFit="1" customWidth="1"/>
    <col min="1157" max="1281" width="5.7109375" style="129"/>
    <col min="1282" max="1282" width="4.5703125" style="129" customWidth="1"/>
    <col min="1283" max="1283" width="1.7109375" style="129" customWidth="1"/>
    <col min="1284" max="1284" width="10.7109375" style="129" customWidth="1"/>
    <col min="1285" max="1285" width="8.28515625" style="129" customWidth="1"/>
    <col min="1286" max="1286" width="10.7109375" style="129" customWidth="1"/>
    <col min="1287" max="1287" width="10.140625" style="129" customWidth="1"/>
    <col min="1288" max="1288" width="10.7109375" style="129" customWidth="1"/>
    <col min="1289" max="1289" width="7.7109375" style="129" customWidth="1"/>
    <col min="1290" max="1290" width="1.7109375" style="129" customWidth="1"/>
    <col min="1291" max="1292" width="9.7109375" style="129" customWidth="1"/>
    <col min="1293" max="1293" width="1.7109375" style="129" customWidth="1"/>
    <col min="1294" max="1294" width="2.28515625" style="129" customWidth="1"/>
    <col min="1295" max="1295" width="33.28515625" style="129" customWidth="1"/>
    <col min="1296" max="1296" width="1.7109375" style="129" customWidth="1"/>
    <col min="1297" max="1297" width="11.7109375" style="129" customWidth="1"/>
    <col min="1298" max="1298" width="7.85546875" style="129" customWidth="1"/>
    <col min="1299" max="1299" width="11.7109375" style="129" customWidth="1"/>
    <col min="1300" max="1300" width="7.85546875" style="129" customWidth="1"/>
    <col min="1301" max="1301" width="11.7109375" style="129" customWidth="1"/>
    <col min="1302" max="1302" width="7.5703125" style="129" customWidth="1"/>
    <col min="1303" max="1303" width="1.7109375" style="129" customWidth="1"/>
    <col min="1304" max="1304" width="9.7109375" style="129" customWidth="1"/>
    <col min="1305" max="1305" width="15" style="129" bestFit="1" customWidth="1"/>
    <col min="1306" max="1318" width="5.7109375" style="129"/>
    <col min="1319" max="1319" width="4.5703125" style="129" customWidth="1"/>
    <col min="1320" max="1320" width="1.7109375" style="129" customWidth="1"/>
    <col min="1321" max="1321" width="2.28515625" style="129" customWidth="1"/>
    <col min="1322" max="1322" width="33.28515625" style="129" customWidth="1"/>
    <col min="1323" max="1323" width="11.140625" style="129" customWidth="1"/>
    <col min="1324" max="1324" width="11.5703125" style="129" customWidth="1"/>
    <col min="1325" max="1325" width="10.7109375" style="129" customWidth="1"/>
    <col min="1326" max="1326" width="10.5703125" style="129" customWidth="1"/>
    <col min="1327" max="1327" width="11.5703125" style="129" customWidth="1"/>
    <col min="1328" max="1328" width="10.7109375" style="129" customWidth="1"/>
    <col min="1329" max="1329" width="12" style="129" customWidth="1"/>
    <col min="1330" max="1330" width="11.5703125" style="129" customWidth="1"/>
    <col min="1331" max="1331" width="10.7109375" style="129" customWidth="1"/>
    <col min="1332" max="1332" width="11.42578125" style="129" customWidth="1"/>
    <col min="1333" max="1333" width="12.140625" style="129" customWidth="1"/>
    <col min="1334" max="1334" width="11.5703125" style="129" customWidth="1"/>
    <col min="1335" max="1335" width="5.7109375" style="129"/>
    <col min="1336" max="1336" width="4.5703125" style="129" customWidth="1"/>
    <col min="1337" max="1337" width="11.140625" style="129" customWidth="1"/>
    <col min="1338" max="1338" width="11.5703125" style="129" customWidth="1"/>
    <col min="1339" max="1339" width="10.7109375" style="129" customWidth="1"/>
    <col min="1340" max="1340" width="10.5703125" style="129" customWidth="1"/>
    <col min="1341" max="1341" width="11.5703125" style="129" customWidth="1"/>
    <col min="1342" max="1342" width="10.7109375" style="129" customWidth="1"/>
    <col min="1343" max="1343" width="12" style="129" customWidth="1"/>
    <col min="1344" max="1344" width="11.5703125" style="129" customWidth="1"/>
    <col min="1345" max="1346" width="10.7109375" style="129" customWidth="1"/>
    <col min="1347" max="1348" width="11.5703125" style="129" customWidth="1"/>
    <col min="1349" max="1350" width="5.7109375" style="129"/>
    <col min="1351" max="1351" width="4.5703125" style="129" customWidth="1"/>
    <col min="1352" max="1352" width="1.7109375" style="129" customWidth="1"/>
    <col min="1353" max="1353" width="2.28515625" style="129" customWidth="1"/>
    <col min="1354" max="1354" width="33.28515625" style="129" customWidth="1"/>
    <col min="1355" max="1355" width="11.140625" style="129" customWidth="1"/>
    <col min="1356" max="1356" width="11.5703125" style="129" customWidth="1"/>
    <col min="1357" max="1357" width="10.7109375" style="129" customWidth="1"/>
    <col min="1358" max="1358" width="10.5703125" style="129" customWidth="1"/>
    <col min="1359" max="1359" width="11.5703125" style="129" customWidth="1"/>
    <col min="1360" max="1360" width="10.7109375" style="129" customWidth="1"/>
    <col min="1361" max="1361" width="12" style="129" customWidth="1"/>
    <col min="1362" max="1362" width="11.5703125" style="129" customWidth="1"/>
    <col min="1363" max="1364" width="10.7109375" style="129" customWidth="1"/>
    <col min="1365" max="1366" width="11.5703125" style="129" customWidth="1"/>
    <col min="1367" max="1367" width="5.7109375" style="129"/>
    <col min="1368" max="1368" width="4.5703125" style="129" customWidth="1"/>
    <col min="1369" max="1380" width="12.7109375" style="129" customWidth="1"/>
    <col min="1381" max="1382" width="5.7109375" style="129"/>
    <col min="1383" max="1383" width="4.5703125" style="129" customWidth="1"/>
    <col min="1384" max="1384" width="1.7109375" style="129" customWidth="1"/>
    <col min="1385" max="1385" width="2.28515625" style="129" customWidth="1"/>
    <col min="1386" max="1386" width="33.28515625" style="129" customWidth="1"/>
    <col min="1387" max="1387" width="11.140625" style="129" customWidth="1"/>
    <col min="1388" max="1388" width="11.5703125" style="129" customWidth="1"/>
    <col min="1389" max="1389" width="10.7109375" style="129" customWidth="1"/>
    <col min="1390" max="1390" width="10.5703125" style="129" customWidth="1"/>
    <col min="1391" max="1391" width="11.5703125" style="129" customWidth="1"/>
    <col min="1392" max="1392" width="10.7109375" style="129" customWidth="1"/>
    <col min="1393" max="1393" width="12" style="129" customWidth="1"/>
    <col min="1394" max="1394" width="11.5703125" style="129" customWidth="1"/>
    <col min="1395" max="1396" width="10.7109375" style="129" customWidth="1"/>
    <col min="1397" max="1398" width="11.5703125" style="129" customWidth="1"/>
    <col min="1399" max="1399" width="5.7109375" style="129"/>
    <col min="1400" max="1400" width="4.5703125" style="129" customWidth="1"/>
    <col min="1401" max="1411" width="12.7109375" style="129" customWidth="1"/>
    <col min="1412" max="1412" width="15.7109375" style="129" bestFit="1" customWidth="1"/>
    <col min="1413" max="1537" width="5.7109375" style="129"/>
    <col min="1538" max="1538" width="4.5703125" style="129" customWidth="1"/>
    <col min="1539" max="1539" width="1.7109375" style="129" customWidth="1"/>
    <col min="1540" max="1540" width="10.7109375" style="129" customWidth="1"/>
    <col min="1541" max="1541" width="8.28515625" style="129" customWidth="1"/>
    <col min="1542" max="1542" width="10.7109375" style="129" customWidth="1"/>
    <col min="1543" max="1543" width="10.140625" style="129" customWidth="1"/>
    <col min="1544" max="1544" width="10.7109375" style="129" customWidth="1"/>
    <col min="1545" max="1545" width="7.7109375" style="129" customWidth="1"/>
    <col min="1546" max="1546" width="1.7109375" style="129" customWidth="1"/>
    <col min="1547" max="1548" width="9.7109375" style="129" customWidth="1"/>
    <col min="1549" max="1549" width="1.7109375" style="129" customWidth="1"/>
    <col min="1550" max="1550" width="2.28515625" style="129" customWidth="1"/>
    <col min="1551" max="1551" width="33.28515625" style="129" customWidth="1"/>
    <col min="1552" max="1552" width="1.7109375" style="129" customWidth="1"/>
    <col min="1553" max="1553" width="11.7109375" style="129" customWidth="1"/>
    <col min="1554" max="1554" width="7.85546875" style="129" customWidth="1"/>
    <col min="1555" max="1555" width="11.7109375" style="129" customWidth="1"/>
    <col min="1556" max="1556" width="7.85546875" style="129" customWidth="1"/>
    <col min="1557" max="1557" width="11.7109375" style="129" customWidth="1"/>
    <col min="1558" max="1558" width="7.5703125" style="129" customWidth="1"/>
    <col min="1559" max="1559" width="1.7109375" style="129" customWidth="1"/>
    <col min="1560" max="1560" width="9.7109375" style="129" customWidth="1"/>
    <col min="1561" max="1561" width="15" style="129" bestFit="1" customWidth="1"/>
    <col min="1562" max="1574" width="5.7109375" style="129"/>
    <col min="1575" max="1575" width="4.5703125" style="129" customWidth="1"/>
    <col min="1576" max="1576" width="1.7109375" style="129" customWidth="1"/>
    <col min="1577" max="1577" width="2.28515625" style="129" customWidth="1"/>
    <col min="1578" max="1578" width="33.28515625" style="129" customWidth="1"/>
    <col min="1579" max="1579" width="11.140625" style="129" customWidth="1"/>
    <col min="1580" max="1580" width="11.5703125" style="129" customWidth="1"/>
    <col min="1581" max="1581" width="10.7109375" style="129" customWidth="1"/>
    <col min="1582" max="1582" width="10.5703125" style="129" customWidth="1"/>
    <col min="1583" max="1583" width="11.5703125" style="129" customWidth="1"/>
    <col min="1584" max="1584" width="10.7109375" style="129" customWidth="1"/>
    <col min="1585" max="1585" width="12" style="129" customWidth="1"/>
    <col min="1586" max="1586" width="11.5703125" style="129" customWidth="1"/>
    <col min="1587" max="1587" width="10.7109375" style="129" customWidth="1"/>
    <col min="1588" max="1588" width="11.42578125" style="129" customWidth="1"/>
    <col min="1589" max="1589" width="12.140625" style="129" customWidth="1"/>
    <col min="1590" max="1590" width="11.5703125" style="129" customWidth="1"/>
    <col min="1591" max="1591" width="5.7109375" style="129"/>
    <col min="1592" max="1592" width="4.5703125" style="129" customWidth="1"/>
    <col min="1593" max="1593" width="11.140625" style="129" customWidth="1"/>
    <col min="1594" max="1594" width="11.5703125" style="129" customWidth="1"/>
    <col min="1595" max="1595" width="10.7109375" style="129" customWidth="1"/>
    <col min="1596" max="1596" width="10.5703125" style="129" customWidth="1"/>
    <col min="1597" max="1597" width="11.5703125" style="129" customWidth="1"/>
    <col min="1598" max="1598" width="10.7109375" style="129" customWidth="1"/>
    <col min="1599" max="1599" width="12" style="129" customWidth="1"/>
    <col min="1600" max="1600" width="11.5703125" style="129" customWidth="1"/>
    <col min="1601" max="1602" width="10.7109375" style="129" customWidth="1"/>
    <col min="1603" max="1604" width="11.5703125" style="129" customWidth="1"/>
    <col min="1605" max="1606" width="5.7109375" style="129"/>
    <col min="1607" max="1607" width="4.5703125" style="129" customWidth="1"/>
    <col min="1608" max="1608" width="1.7109375" style="129" customWidth="1"/>
    <col min="1609" max="1609" width="2.28515625" style="129" customWidth="1"/>
    <col min="1610" max="1610" width="33.28515625" style="129" customWidth="1"/>
    <col min="1611" max="1611" width="11.140625" style="129" customWidth="1"/>
    <col min="1612" max="1612" width="11.5703125" style="129" customWidth="1"/>
    <col min="1613" max="1613" width="10.7109375" style="129" customWidth="1"/>
    <col min="1614" max="1614" width="10.5703125" style="129" customWidth="1"/>
    <col min="1615" max="1615" width="11.5703125" style="129" customWidth="1"/>
    <col min="1616" max="1616" width="10.7109375" style="129" customWidth="1"/>
    <col min="1617" max="1617" width="12" style="129" customWidth="1"/>
    <col min="1618" max="1618" width="11.5703125" style="129" customWidth="1"/>
    <col min="1619" max="1620" width="10.7109375" style="129" customWidth="1"/>
    <col min="1621" max="1622" width="11.5703125" style="129" customWidth="1"/>
    <col min="1623" max="1623" width="5.7109375" style="129"/>
    <col min="1624" max="1624" width="4.5703125" style="129" customWidth="1"/>
    <col min="1625" max="1636" width="12.7109375" style="129" customWidth="1"/>
    <col min="1637" max="1638" width="5.7109375" style="129"/>
    <col min="1639" max="1639" width="4.5703125" style="129" customWidth="1"/>
    <col min="1640" max="1640" width="1.7109375" style="129" customWidth="1"/>
    <col min="1641" max="1641" width="2.28515625" style="129" customWidth="1"/>
    <col min="1642" max="1642" width="33.28515625" style="129" customWidth="1"/>
    <col min="1643" max="1643" width="11.140625" style="129" customWidth="1"/>
    <col min="1644" max="1644" width="11.5703125" style="129" customWidth="1"/>
    <col min="1645" max="1645" width="10.7109375" style="129" customWidth="1"/>
    <col min="1646" max="1646" width="10.5703125" style="129" customWidth="1"/>
    <col min="1647" max="1647" width="11.5703125" style="129" customWidth="1"/>
    <col min="1648" max="1648" width="10.7109375" style="129" customWidth="1"/>
    <col min="1649" max="1649" width="12" style="129" customWidth="1"/>
    <col min="1650" max="1650" width="11.5703125" style="129" customWidth="1"/>
    <col min="1651" max="1652" width="10.7109375" style="129" customWidth="1"/>
    <col min="1653" max="1654" width="11.5703125" style="129" customWidth="1"/>
    <col min="1655" max="1655" width="5.7109375" style="129"/>
    <col min="1656" max="1656" width="4.5703125" style="129" customWidth="1"/>
    <col min="1657" max="1667" width="12.7109375" style="129" customWidth="1"/>
    <col min="1668" max="1668" width="15.7109375" style="129" bestFit="1" customWidth="1"/>
    <col min="1669" max="1793" width="5.7109375" style="129"/>
    <col min="1794" max="1794" width="4.5703125" style="129" customWidth="1"/>
    <col min="1795" max="1795" width="1.7109375" style="129" customWidth="1"/>
    <col min="1796" max="1796" width="10.7109375" style="129" customWidth="1"/>
    <col min="1797" max="1797" width="8.28515625" style="129" customWidth="1"/>
    <col min="1798" max="1798" width="10.7109375" style="129" customWidth="1"/>
    <col min="1799" max="1799" width="10.140625" style="129" customWidth="1"/>
    <col min="1800" max="1800" width="10.7109375" style="129" customWidth="1"/>
    <col min="1801" max="1801" width="7.7109375" style="129" customWidth="1"/>
    <col min="1802" max="1802" width="1.7109375" style="129" customWidth="1"/>
    <col min="1803" max="1804" width="9.7109375" style="129" customWidth="1"/>
    <col min="1805" max="1805" width="1.7109375" style="129" customWidth="1"/>
    <col min="1806" max="1806" width="2.28515625" style="129" customWidth="1"/>
    <col min="1807" max="1807" width="33.28515625" style="129" customWidth="1"/>
    <col min="1808" max="1808" width="1.7109375" style="129" customWidth="1"/>
    <col min="1809" max="1809" width="11.7109375" style="129" customWidth="1"/>
    <col min="1810" max="1810" width="7.85546875" style="129" customWidth="1"/>
    <col min="1811" max="1811" width="11.7109375" style="129" customWidth="1"/>
    <col min="1812" max="1812" width="7.85546875" style="129" customWidth="1"/>
    <col min="1813" max="1813" width="11.7109375" style="129" customWidth="1"/>
    <col min="1814" max="1814" width="7.5703125" style="129" customWidth="1"/>
    <col min="1815" max="1815" width="1.7109375" style="129" customWidth="1"/>
    <col min="1816" max="1816" width="9.7109375" style="129" customWidth="1"/>
    <col min="1817" max="1817" width="15" style="129" bestFit="1" customWidth="1"/>
    <col min="1818" max="1830" width="5.7109375" style="129"/>
    <col min="1831" max="1831" width="4.5703125" style="129" customWidth="1"/>
    <col min="1832" max="1832" width="1.7109375" style="129" customWidth="1"/>
    <col min="1833" max="1833" width="2.28515625" style="129" customWidth="1"/>
    <col min="1834" max="1834" width="33.28515625" style="129" customWidth="1"/>
    <col min="1835" max="1835" width="11.140625" style="129" customWidth="1"/>
    <col min="1836" max="1836" width="11.5703125" style="129" customWidth="1"/>
    <col min="1837" max="1837" width="10.7109375" style="129" customWidth="1"/>
    <col min="1838" max="1838" width="10.5703125" style="129" customWidth="1"/>
    <col min="1839" max="1839" width="11.5703125" style="129" customWidth="1"/>
    <col min="1840" max="1840" width="10.7109375" style="129" customWidth="1"/>
    <col min="1841" max="1841" width="12" style="129" customWidth="1"/>
    <col min="1842" max="1842" width="11.5703125" style="129" customWidth="1"/>
    <col min="1843" max="1843" width="10.7109375" style="129" customWidth="1"/>
    <col min="1844" max="1844" width="11.42578125" style="129" customWidth="1"/>
    <col min="1845" max="1845" width="12.140625" style="129" customWidth="1"/>
    <col min="1846" max="1846" width="11.5703125" style="129" customWidth="1"/>
    <col min="1847" max="1847" width="5.7109375" style="129"/>
    <col min="1848" max="1848" width="4.5703125" style="129" customWidth="1"/>
    <col min="1849" max="1849" width="11.140625" style="129" customWidth="1"/>
    <col min="1850" max="1850" width="11.5703125" style="129" customWidth="1"/>
    <col min="1851" max="1851" width="10.7109375" style="129" customWidth="1"/>
    <col min="1852" max="1852" width="10.5703125" style="129" customWidth="1"/>
    <col min="1853" max="1853" width="11.5703125" style="129" customWidth="1"/>
    <col min="1854" max="1854" width="10.7109375" style="129" customWidth="1"/>
    <col min="1855" max="1855" width="12" style="129" customWidth="1"/>
    <col min="1856" max="1856" width="11.5703125" style="129" customWidth="1"/>
    <col min="1857" max="1858" width="10.7109375" style="129" customWidth="1"/>
    <col min="1859" max="1860" width="11.5703125" style="129" customWidth="1"/>
    <col min="1861" max="1862" width="5.7109375" style="129"/>
    <col min="1863" max="1863" width="4.5703125" style="129" customWidth="1"/>
    <col min="1864" max="1864" width="1.7109375" style="129" customWidth="1"/>
    <col min="1865" max="1865" width="2.28515625" style="129" customWidth="1"/>
    <col min="1866" max="1866" width="33.28515625" style="129" customWidth="1"/>
    <col min="1867" max="1867" width="11.140625" style="129" customWidth="1"/>
    <col min="1868" max="1868" width="11.5703125" style="129" customWidth="1"/>
    <col min="1869" max="1869" width="10.7109375" style="129" customWidth="1"/>
    <col min="1870" max="1870" width="10.5703125" style="129" customWidth="1"/>
    <col min="1871" max="1871" width="11.5703125" style="129" customWidth="1"/>
    <col min="1872" max="1872" width="10.7109375" style="129" customWidth="1"/>
    <col min="1873" max="1873" width="12" style="129" customWidth="1"/>
    <col min="1874" max="1874" width="11.5703125" style="129" customWidth="1"/>
    <col min="1875" max="1876" width="10.7109375" style="129" customWidth="1"/>
    <col min="1877" max="1878" width="11.5703125" style="129" customWidth="1"/>
    <col min="1879" max="1879" width="5.7109375" style="129"/>
    <col min="1880" max="1880" width="4.5703125" style="129" customWidth="1"/>
    <col min="1881" max="1892" width="12.7109375" style="129" customWidth="1"/>
    <col min="1893" max="1894" width="5.7109375" style="129"/>
    <col min="1895" max="1895" width="4.5703125" style="129" customWidth="1"/>
    <col min="1896" max="1896" width="1.7109375" style="129" customWidth="1"/>
    <col min="1897" max="1897" width="2.28515625" style="129" customWidth="1"/>
    <col min="1898" max="1898" width="33.28515625" style="129" customWidth="1"/>
    <col min="1899" max="1899" width="11.140625" style="129" customWidth="1"/>
    <col min="1900" max="1900" width="11.5703125" style="129" customWidth="1"/>
    <col min="1901" max="1901" width="10.7109375" style="129" customWidth="1"/>
    <col min="1902" max="1902" width="10.5703125" style="129" customWidth="1"/>
    <col min="1903" max="1903" width="11.5703125" style="129" customWidth="1"/>
    <col min="1904" max="1904" width="10.7109375" style="129" customWidth="1"/>
    <col min="1905" max="1905" width="12" style="129" customWidth="1"/>
    <col min="1906" max="1906" width="11.5703125" style="129" customWidth="1"/>
    <col min="1907" max="1908" width="10.7109375" style="129" customWidth="1"/>
    <col min="1909" max="1910" width="11.5703125" style="129" customWidth="1"/>
    <col min="1911" max="1911" width="5.7109375" style="129"/>
    <col min="1912" max="1912" width="4.5703125" style="129" customWidth="1"/>
    <col min="1913" max="1923" width="12.7109375" style="129" customWidth="1"/>
    <col min="1924" max="1924" width="15.7109375" style="129" bestFit="1" customWidth="1"/>
    <col min="1925" max="2049" width="5.7109375" style="129"/>
    <col min="2050" max="2050" width="4.5703125" style="129" customWidth="1"/>
    <col min="2051" max="2051" width="1.7109375" style="129" customWidth="1"/>
    <col min="2052" max="2052" width="10.7109375" style="129" customWidth="1"/>
    <col min="2053" max="2053" width="8.28515625" style="129" customWidth="1"/>
    <col min="2054" max="2054" width="10.7109375" style="129" customWidth="1"/>
    <col min="2055" max="2055" width="10.140625" style="129" customWidth="1"/>
    <col min="2056" max="2056" width="10.7109375" style="129" customWidth="1"/>
    <col min="2057" max="2057" width="7.7109375" style="129" customWidth="1"/>
    <col min="2058" max="2058" width="1.7109375" style="129" customWidth="1"/>
    <col min="2059" max="2060" width="9.7109375" style="129" customWidth="1"/>
    <col min="2061" max="2061" width="1.7109375" style="129" customWidth="1"/>
    <col min="2062" max="2062" width="2.28515625" style="129" customWidth="1"/>
    <col min="2063" max="2063" width="33.28515625" style="129" customWidth="1"/>
    <col min="2064" max="2064" width="1.7109375" style="129" customWidth="1"/>
    <col min="2065" max="2065" width="11.7109375" style="129" customWidth="1"/>
    <col min="2066" max="2066" width="7.85546875" style="129" customWidth="1"/>
    <col min="2067" max="2067" width="11.7109375" style="129" customWidth="1"/>
    <col min="2068" max="2068" width="7.85546875" style="129" customWidth="1"/>
    <col min="2069" max="2069" width="11.7109375" style="129" customWidth="1"/>
    <col min="2070" max="2070" width="7.5703125" style="129" customWidth="1"/>
    <col min="2071" max="2071" width="1.7109375" style="129" customWidth="1"/>
    <col min="2072" max="2072" width="9.7109375" style="129" customWidth="1"/>
    <col min="2073" max="2073" width="15" style="129" bestFit="1" customWidth="1"/>
    <col min="2074" max="2086" width="5.7109375" style="129"/>
    <col min="2087" max="2087" width="4.5703125" style="129" customWidth="1"/>
    <col min="2088" max="2088" width="1.7109375" style="129" customWidth="1"/>
    <col min="2089" max="2089" width="2.28515625" style="129" customWidth="1"/>
    <col min="2090" max="2090" width="33.28515625" style="129" customWidth="1"/>
    <col min="2091" max="2091" width="11.140625" style="129" customWidth="1"/>
    <col min="2092" max="2092" width="11.5703125" style="129" customWidth="1"/>
    <col min="2093" max="2093" width="10.7109375" style="129" customWidth="1"/>
    <col min="2094" max="2094" width="10.5703125" style="129" customWidth="1"/>
    <col min="2095" max="2095" width="11.5703125" style="129" customWidth="1"/>
    <col min="2096" max="2096" width="10.7109375" style="129" customWidth="1"/>
    <col min="2097" max="2097" width="12" style="129" customWidth="1"/>
    <col min="2098" max="2098" width="11.5703125" style="129" customWidth="1"/>
    <col min="2099" max="2099" width="10.7109375" style="129" customWidth="1"/>
    <col min="2100" max="2100" width="11.42578125" style="129" customWidth="1"/>
    <col min="2101" max="2101" width="12.140625" style="129" customWidth="1"/>
    <col min="2102" max="2102" width="11.5703125" style="129" customWidth="1"/>
    <col min="2103" max="2103" width="5.7109375" style="129"/>
    <col min="2104" max="2104" width="4.5703125" style="129" customWidth="1"/>
    <col min="2105" max="2105" width="11.140625" style="129" customWidth="1"/>
    <col min="2106" max="2106" width="11.5703125" style="129" customWidth="1"/>
    <col min="2107" max="2107" width="10.7109375" style="129" customWidth="1"/>
    <col min="2108" max="2108" width="10.5703125" style="129" customWidth="1"/>
    <col min="2109" max="2109" width="11.5703125" style="129" customWidth="1"/>
    <col min="2110" max="2110" width="10.7109375" style="129" customWidth="1"/>
    <col min="2111" max="2111" width="12" style="129" customWidth="1"/>
    <col min="2112" max="2112" width="11.5703125" style="129" customWidth="1"/>
    <col min="2113" max="2114" width="10.7109375" style="129" customWidth="1"/>
    <col min="2115" max="2116" width="11.5703125" style="129" customWidth="1"/>
    <col min="2117" max="2118" width="5.7109375" style="129"/>
    <col min="2119" max="2119" width="4.5703125" style="129" customWidth="1"/>
    <col min="2120" max="2120" width="1.7109375" style="129" customWidth="1"/>
    <col min="2121" max="2121" width="2.28515625" style="129" customWidth="1"/>
    <col min="2122" max="2122" width="33.28515625" style="129" customWidth="1"/>
    <col min="2123" max="2123" width="11.140625" style="129" customWidth="1"/>
    <col min="2124" max="2124" width="11.5703125" style="129" customWidth="1"/>
    <col min="2125" max="2125" width="10.7109375" style="129" customWidth="1"/>
    <col min="2126" max="2126" width="10.5703125" style="129" customWidth="1"/>
    <col min="2127" max="2127" width="11.5703125" style="129" customWidth="1"/>
    <col min="2128" max="2128" width="10.7109375" style="129" customWidth="1"/>
    <col min="2129" max="2129" width="12" style="129" customWidth="1"/>
    <col min="2130" max="2130" width="11.5703125" style="129" customWidth="1"/>
    <col min="2131" max="2132" width="10.7109375" style="129" customWidth="1"/>
    <col min="2133" max="2134" width="11.5703125" style="129" customWidth="1"/>
    <col min="2135" max="2135" width="5.7109375" style="129"/>
    <col min="2136" max="2136" width="4.5703125" style="129" customWidth="1"/>
    <col min="2137" max="2148" width="12.7109375" style="129" customWidth="1"/>
    <col min="2149" max="2150" width="5.7109375" style="129"/>
    <col min="2151" max="2151" width="4.5703125" style="129" customWidth="1"/>
    <col min="2152" max="2152" width="1.7109375" style="129" customWidth="1"/>
    <col min="2153" max="2153" width="2.28515625" style="129" customWidth="1"/>
    <col min="2154" max="2154" width="33.28515625" style="129" customWidth="1"/>
    <col min="2155" max="2155" width="11.140625" style="129" customWidth="1"/>
    <col min="2156" max="2156" width="11.5703125" style="129" customWidth="1"/>
    <col min="2157" max="2157" width="10.7109375" style="129" customWidth="1"/>
    <col min="2158" max="2158" width="10.5703125" style="129" customWidth="1"/>
    <col min="2159" max="2159" width="11.5703125" style="129" customWidth="1"/>
    <col min="2160" max="2160" width="10.7109375" style="129" customWidth="1"/>
    <col min="2161" max="2161" width="12" style="129" customWidth="1"/>
    <col min="2162" max="2162" width="11.5703125" style="129" customWidth="1"/>
    <col min="2163" max="2164" width="10.7109375" style="129" customWidth="1"/>
    <col min="2165" max="2166" width="11.5703125" style="129" customWidth="1"/>
    <col min="2167" max="2167" width="5.7109375" style="129"/>
    <col min="2168" max="2168" width="4.5703125" style="129" customWidth="1"/>
    <col min="2169" max="2179" width="12.7109375" style="129" customWidth="1"/>
    <col min="2180" max="2180" width="15.7109375" style="129" bestFit="1" customWidth="1"/>
    <col min="2181" max="2305" width="5.7109375" style="129"/>
    <col min="2306" max="2306" width="4.5703125" style="129" customWidth="1"/>
    <col min="2307" max="2307" width="1.7109375" style="129" customWidth="1"/>
    <col min="2308" max="2308" width="10.7109375" style="129" customWidth="1"/>
    <col min="2309" max="2309" width="8.28515625" style="129" customWidth="1"/>
    <col min="2310" max="2310" width="10.7109375" style="129" customWidth="1"/>
    <col min="2311" max="2311" width="10.140625" style="129" customWidth="1"/>
    <col min="2312" max="2312" width="10.7109375" style="129" customWidth="1"/>
    <col min="2313" max="2313" width="7.7109375" style="129" customWidth="1"/>
    <col min="2314" max="2314" width="1.7109375" style="129" customWidth="1"/>
    <col min="2315" max="2316" width="9.7109375" style="129" customWidth="1"/>
    <col min="2317" max="2317" width="1.7109375" style="129" customWidth="1"/>
    <col min="2318" max="2318" width="2.28515625" style="129" customWidth="1"/>
    <col min="2319" max="2319" width="33.28515625" style="129" customWidth="1"/>
    <col min="2320" max="2320" width="1.7109375" style="129" customWidth="1"/>
    <col min="2321" max="2321" width="11.7109375" style="129" customWidth="1"/>
    <col min="2322" max="2322" width="7.85546875" style="129" customWidth="1"/>
    <col min="2323" max="2323" width="11.7109375" style="129" customWidth="1"/>
    <col min="2324" max="2324" width="7.85546875" style="129" customWidth="1"/>
    <col min="2325" max="2325" width="11.7109375" style="129" customWidth="1"/>
    <col min="2326" max="2326" width="7.5703125" style="129" customWidth="1"/>
    <col min="2327" max="2327" width="1.7109375" style="129" customWidth="1"/>
    <col min="2328" max="2328" width="9.7109375" style="129" customWidth="1"/>
    <col min="2329" max="2329" width="15" style="129" bestFit="1" customWidth="1"/>
    <col min="2330" max="2342" width="5.7109375" style="129"/>
    <col min="2343" max="2343" width="4.5703125" style="129" customWidth="1"/>
    <col min="2344" max="2344" width="1.7109375" style="129" customWidth="1"/>
    <col min="2345" max="2345" width="2.28515625" style="129" customWidth="1"/>
    <col min="2346" max="2346" width="33.28515625" style="129" customWidth="1"/>
    <col min="2347" max="2347" width="11.140625" style="129" customWidth="1"/>
    <col min="2348" max="2348" width="11.5703125" style="129" customWidth="1"/>
    <col min="2349" max="2349" width="10.7109375" style="129" customWidth="1"/>
    <col min="2350" max="2350" width="10.5703125" style="129" customWidth="1"/>
    <col min="2351" max="2351" width="11.5703125" style="129" customWidth="1"/>
    <col min="2352" max="2352" width="10.7109375" style="129" customWidth="1"/>
    <col min="2353" max="2353" width="12" style="129" customWidth="1"/>
    <col min="2354" max="2354" width="11.5703125" style="129" customWidth="1"/>
    <col min="2355" max="2355" width="10.7109375" style="129" customWidth="1"/>
    <col min="2356" max="2356" width="11.42578125" style="129" customWidth="1"/>
    <col min="2357" max="2357" width="12.140625" style="129" customWidth="1"/>
    <col min="2358" max="2358" width="11.5703125" style="129" customWidth="1"/>
    <col min="2359" max="2359" width="5.7109375" style="129"/>
    <col min="2360" max="2360" width="4.5703125" style="129" customWidth="1"/>
    <col min="2361" max="2361" width="11.140625" style="129" customWidth="1"/>
    <col min="2362" max="2362" width="11.5703125" style="129" customWidth="1"/>
    <col min="2363" max="2363" width="10.7109375" style="129" customWidth="1"/>
    <col min="2364" max="2364" width="10.5703125" style="129" customWidth="1"/>
    <col min="2365" max="2365" width="11.5703125" style="129" customWidth="1"/>
    <col min="2366" max="2366" width="10.7109375" style="129" customWidth="1"/>
    <col min="2367" max="2367" width="12" style="129" customWidth="1"/>
    <col min="2368" max="2368" width="11.5703125" style="129" customWidth="1"/>
    <col min="2369" max="2370" width="10.7109375" style="129" customWidth="1"/>
    <col min="2371" max="2372" width="11.5703125" style="129" customWidth="1"/>
    <col min="2373" max="2374" width="5.7109375" style="129"/>
    <col min="2375" max="2375" width="4.5703125" style="129" customWidth="1"/>
    <col min="2376" max="2376" width="1.7109375" style="129" customWidth="1"/>
    <col min="2377" max="2377" width="2.28515625" style="129" customWidth="1"/>
    <col min="2378" max="2378" width="33.28515625" style="129" customWidth="1"/>
    <col min="2379" max="2379" width="11.140625" style="129" customWidth="1"/>
    <col min="2380" max="2380" width="11.5703125" style="129" customWidth="1"/>
    <col min="2381" max="2381" width="10.7109375" style="129" customWidth="1"/>
    <col min="2382" max="2382" width="10.5703125" style="129" customWidth="1"/>
    <col min="2383" max="2383" width="11.5703125" style="129" customWidth="1"/>
    <col min="2384" max="2384" width="10.7109375" style="129" customWidth="1"/>
    <col min="2385" max="2385" width="12" style="129" customWidth="1"/>
    <col min="2386" max="2386" width="11.5703125" style="129" customWidth="1"/>
    <col min="2387" max="2388" width="10.7109375" style="129" customWidth="1"/>
    <col min="2389" max="2390" width="11.5703125" style="129" customWidth="1"/>
    <col min="2391" max="2391" width="5.7109375" style="129"/>
    <col min="2392" max="2392" width="4.5703125" style="129" customWidth="1"/>
    <col min="2393" max="2404" width="12.7109375" style="129" customWidth="1"/>
    <col min="2405" max="2406" width="5.7109375" style="129"/>
    <col min="2407" max="2407" width="4.5703125" style="129" customWidth="1"/>
    <col min="2408" max="2408" width="1.7109375" style="129" customWidth="1"/>
    <col min="2409" max="2409" width="2.28515625" style="129" customWidth="1"/>
    <col min="2410" max="2410" width="33.28515625" style="129" customWidth="1"/>
    <col min="2411" max="2411" width="11.140625" style="129" customWidth="1"/>
    <col min="2412" max="2412" width="11.5703125" style="129" customWidth="1"/>
    <col min="2413" max="2413" width="10.7109375" style="129" customWidth="1"/>
    <col min="2414" max="2414" width="10.5703125" style="129" customWidth="1"/>
    <col min="2415" max="2415" width="11.5703125" style="129" customWidth="1"/>
    <col min="2416" max="2416" width="10.7109375" style="129" customWidth="1"/>
    <col min="2417" max="2417" width="12" style="129" customWidth="1"/>
    <col min="2418" max="2418" width="11.5703125" style="129" customWidth="1"/>
    <col min="2419" max="2420" width="10.7109375" style="129" customWidth="1"/>
    <col min="2421" max="2422" width="11.5703125" style="129" customWidth="1"/>
    <col min="2423" max="2423" width="5.7109375" style="129"/>
    <col min="2424" max="2424" width="4.5703125" style="129" customWidth="1"/>
    <col min="2425" max="2435" width="12.7109375" style="129" customWidth="1"/>
    <col min="2436" max="2436" width="15.7109375" style="129" bestFit="1" customWidth="1"/>
    <col min="2437" max="2561" width="5.7109375" style="129"/>
    <col min="2562" max="2562" width="4.5703125" style="129" customWidth="1"/>
    <col min="2563" max="2563" width="1.7109375" style="129" customWidth="1"/>
    <col min="2564" max="2564" width="10.7109375" style="129" customWidth="1"/>
    <col min="2565" max="2565" width="8.28515625" style="129" customWidth="1"/>
    <col min="2566" max="2566" width="10.7109375" style="129" customWidth="1"/>
    <col min="2567" max="2567" width="10.140625" style="129" customWidth="1"/>
    <col min="2568" max="2568" width="10.7109375" style="129" customWidth="1"/>
    <col min="2569" max="2569" width="7.7109375" style="129" customWidth="1"/>
    <col min="2570" max="2570" width="1.7109375" style="129" customWidth="1"/>
    <col min="2571" max="2572" width="9.7109375" style="129" customWidth="1"/>
    <col min="2573" max="2573" width="1.7109375" style="129" customWidth="1"/>
    <col min="2574" max="2574" width="2.28515625" style="129" customWidth="1"/>
    <col min="2575" max="2575" width="33.28515625" style="129" customWidth="1"/>
    <col min="2576" max="2576" width="1.7109375" style="129" customWidth="1"/>
    <col min="2577" max="2577" width="11.7109375" style="129" customWidth="1"/>
    <col min="2578" max="2578" width="7.85546875" style="129" customWidth="1"/>
    <col min="2579" max="2579" width="11.7109375" style="129" customWidth="1"/>
    <col min="2580" max="2580" width="7.85546875" style="129" customWidth="1"/>
    <col min="2581" max="2581" width="11.7109375" style="129" customWidth="1"/>
    <col min="2582" max="2582" width="7.5703125" style="129" customWidth="1"/>
    <col min="2583" max="2583" width="1.7109375" style="129" customWidth="1"/>
    <col min="2584" max="2584" width="9.7109375" style="129" customWidth="1"/>
    <col min="2585" max="2585" width="15" style="129" bestFit="1" customWidth="1"/>
    <col min="2586" max="2598" width="5.7109375" style="129"/>
    <col min="2599" max="2599" width="4.5703125" style="129" customWidth="1"/>
    <col min="2600" max="2600" width="1.7109375" style="129" customWidth="1"/>
    <col min="2601" max="2601" width="2.28515625" style="129" customWidth="1"/>
    <col min="2602" max="2602" width="33.28515625" style="129" customWidth="1"/>
    <col min="2603" max="2603" width="11.140625" style="129" customWidth="1"/>
    <col min="2604" max="2604" width="11.5703125" style="129" customWidth="1"/>
    <col min="2605" max="2605" width="10.7109375" style="129" customWidth="1"/>
    <col min="2606" max="2606" width="10.5703125" style="129" customWidth="1"/>
    <col min="2607" max="2607" width="11.5703125" style="129" customWidth="1"/>
    <col min="2608" max="2608" width="10.7109375" style="129" customWidth="1"/>
    <col min="2609" max="2609" width="12" style="129" customWidth="1"/>
    <col min="2610" max="2610" width="11.5703125" style="129" customWidth="1"/>
    <col min="2611" max="2611" width="10.7109375" style="129" customWidth="1"/>
    <col min="2612" max="2612" width="11.42578125" style="129" customWidth="1"/>
    <col min="2613" max="2613" width="12.140625" style="129" customWidth="1"/>
    <col min="2614" max="2614" width="11.5703125" style="129" customWidth="1"/>
    <col min="2615" max="2615" width="5.7109375" style="129"/>
    <col min="2616" max="2616" width="4.5703125" style="129" customWidth="1"/>
    <col min="2617" max="2617" width="11.140625" style="129" customWidth="1"/>
    <col min="2618" max="2618" width="11.5703125" style="129" customWidth="1"/>
    <col min="2619" max="2619" width="10.7109375" style="129" customWidth="1"/>
    <col min="2620" max="2620" width="10.5703125" style="129" customWidth="1"/>
    <col min="2621" max="2621" width="11.5703125" style="129" customWidth="1"/>
    <col min="2622" max="2622" width="10.7109375" style="129" customWidth="1"/>
    <col min="2623" max="2623" width="12" style="129" customWidth="1"/>
    <col min="2624" max="2624" width="11.5703125" style="129" customWidth="1"/>
    <col min="2625" max="2626" width="10.7109375" style="129" customWidth="1"/>
    <col min="2627" max="2628" width="11.5703125" style="129" customWidth="1"/>
    <col min="2629" max="2630" width="5.7109375" style="129"/>
    <col min="2631" max="2631" width="4.5703125" style="129" customWidth="1"/>
    <col min="2632" max="2632" width="1.7109375" style="129" customWidth="1"/>
    <col min="2633" max="2633" width="2.28515625" style="129" customWidth="1"/>
    <col min="2634" max="2634" width="33.28515625" style="129" customWidth="1"/>
    <col min="2635" max="2635" width="11.140625" style="129" customWidth="1"/>
    <col min="2636" max="2636" width="11.5703125" style="129" customWidth="1"/>
    <col min="2637" max="2637" width="10.7109375" style="129" customWidth="1"/>
    <col min="2638" max="2638" width="10.5703125" style="129" customWidth="1"/>
    <col min="2639" max="2639" width="11.5703125" style="129" customWidth="1"/>
    <col min="2640" max="2640" width="10.7109375" style="129" customWidth="1"/>
    <col min="2641" max="2641" width="12" style="129" customWidth="1"/>
    <col min="2642" max="2642" width="11.5703125" style="129" customWidth="1"/>
    <col min="2643" max="2644" width="10.7109375" style="129" customWidth="1"/>
    <col min="2645" max="2646" width="11.5703125" style="129" customWidth="1"/>
    <col min="2647" max="2647" width="5.7109375" style="129"/>
    <col min="2648" max="2648" width="4.5703125" style="129" customWidth="1"/>
    <col min="2649" max="2660" width="12.7109375" style="129" customWidth="1"/>
    <col min="2661" max="2662" width="5.7109375" style="129"/>
    <col min="2663" max="2663" width="4.5703125" style="129" customWidth="1"/>
    <col min="2664" max="2664" width="1.7109375" style="129" customWidth="1"/>
    <col min="2665" max="2665" width="2.28515625" style="129" customWidth="1"/>
    <col min="2666" max="2666" width="33.28515625" style="129" customWidth="1"/>
    <col min="2667" max="2667" width="11.140625" style="129" customWidth="1"/>
    <col min="2668" max="2668" width="11.5703125" style="129" customWidth="1"/>
    <col min="2669" max="2669" width="10.7109375" style="129" customWidth="1"/>
    <col min="2670" max="2670" width="10.5703125" style="129" customWidth="1"/>
    <col min="2671" max="2671" width="11.5703125" style="129" customWidth="1"/>
    <col min="2672" max="2672" width="10.7109375" style="129" customWidth="1"/>
    <col min="2673" max="2673" width="12" style="129" customWidth="1"/>
    <col min="2674" max="2674" width="11.5703125" style="129" customWidth="1"/>
    <col min="2675" max="2676" width="10.7109375" style="129" customWidth="1"/>
    <col min="2677" max="2678" width="11.5703125" style="129" customWidth="1"/>
    <col min="2679" max="2679" width="5.7109375" style="129"/>
    <col min="2680" max="2680" width="4.5703125" style="129" customWidth="1"/>
    <col min="2681" max="2691" width="12.7109375" style="129" customWidth="1"/>
    <col min="2692" max="2692" width="15.7109375" style="129" bestFit="1" customWidth="1"/>
    <col min="2693" max="2817" width="5.7109375" style="129"/>
    <col min="2818" max="2818" width="4.5703125" style="129" customWidth="1"/>
    <col min="2819" max="2819" width="1.7109375" style="129" customWidth="1"/>
    <col min="2820" max="2820" width="10.7109375" style="129" customWidth="1"/>
    <col min="2821" max="2821" width="8.28515625" style="129" customWidth="1"/>
    <col min="2822" max="2822" width="10.7109375" style="129" customWidth="1"/>
    <col min="2823" max="2823" width="10.140625" style="129" customWidth="1"/>
    <col min="2824" max="2824" width="10.7109375" style="129" customWidth="1"/>
    <col min="2825" max="2825" width="7.7109375" style="129" customWidth="1"/>
    <col min="2826" max="2826" width="1.7109375" style="129" customWidth="1"/>
    <col min="2827" max="2828" width="9.7109375" style="129" customWidth="1"/>
    <col min="2829" max="2829" width="1.7109375" style="129" customWidth="1"/>
    <col min="2830" max="2830" width="2.28515625" style="129" customWidth="1"/>
    <col min="2831" max="2831" width="33.28515625" style="129" customWidth="1"/>
    <col min="2832" max="2832" width="1.7109375" style="129" customWidth="1"/>
    <col min="2833" max="2833" width="11.7109375" style="129" customWidth="1"/>
    <col min="2834" max="2834" width="7.85546875" style="129" customWidth="1"/>
    <col min="2835" max="2835" width="11.7109375" style="129" customWidth="1"/>
    <col min="2836" max="2836" width="7.85546875" style="129" customWidth="1"/>
    <col min="2837" max="2837" width="11.7109375" style="129" customWidth="1"/>
    <col min="2838" max="2838" width="7.5703125" style="129" customWidth="1"/>
    <col min="2839" max="2839" width="1.7109375" style="129" customWidth="1"/>
    <col min="2840" max="2840" width="9.7109375" style="129" customWidth="1"/>
    <col min="2841" max="2841" width="15" style="129" bestFit="1" customWidth="1"/>
    <col min="2842" max="2854" width="5.7109375" style="129"/>
    <col min="2855" max="2855" width="4.5703125" style="129" customWidth="1"/>
    <col min="2856" max="2856" width="1.7109375" style="129" customWidth="1"/>
    <col min="2857" max="2857" width="2.28515625" style="129" customWidth="1"/>
    <col min="2858" max="2858" width="33.28515625" style="129" customWidth="1"/>
    <col min="2859" max="2859" width="11.140625" style="129" customWidth="1"/>
    <col min="2860" max="2860" width="11.5703125" style="129" customWidth="1"/>
    <col min="2861" max="2861" width="10.7109375" style="129" customWidth="1"/>
    <col min="2862" max="2862" width="10.5703125" style="129" customWidth="1"/>
    <col min="2863" max="2863" width="11.5703125" style="129" customWidth="1"/>
    <col min="2864" max="2864" width="10.7109375" style="129" customWidth="1"/>
    <col min="2865" max="2865" width="12" style="129" customWidth="1"/>
    <col min="2866" max="2866" width="11.5703125" style="129" customWidth="1"/>
    <col min="2867" max="2867" width="10.7109375" style="129" customWidth="1"/>
    <col min="2868" max="2868" width="11.42578125" style="129" customWidth="1"/>
    <col min="2869" max="2869" width="12.140625" style="129" customWidth="1"/>
    <col min="2870" max="2870" width="11.5703125" style="129" customWidth="1"/>
    <col min="2871" max="2871" width="5.7109375" style="129"/>
    <col min="2872" max="2872" width="4.5703125" style="129" customWidth="1"/>
    <col min="2873" max="2873" width="11.140625" style="129" customWidth="1"/>
    <col min="2874" max="2874" width="11.5703125" style="129" customWidth="1"/>
    <col min="2875" max="2875" width="10.7109375" style="129" customWidth="1"/>
    <col min="2876" max="2876" width="10.5703125" style="129" customWidth="1"/>
    <col min="2877" max="2877" width="11.5703125" style="129" customWidth="1"/>
    <col min="2878" max="2878" width="10.7109375" style="129" customWidth="1"/>
    <col min="2879" max="2879" width="12" style="129" customWidth="1"/>
    <col min="2880" max="2880" width="11.5703125" style="129" customWidth="1"/>
    <col min="2881" max="2882" width="10.7109375" style="129" customWidth="1"/>
    <col min="2883" max="2884" width="11.5703125" style="129" customWidth="1"/>
    <col min="2885" max="2886" width="5.7109375" style="129"/>
    <col min="2887" max="2887" width="4.5703125" style="129" customWidth="1"/>
    <col min="2888" max="2888" width="1.7109375" style="129" customWidth="1"/>
    <col min="2889" max="2889" width="2.28515625" style="129" customWidth="1"/>
    <col min="2890" max="2890" width="33.28515625" style="129" customWidth="1"/>
    <col min="2891" max="2891" width="11.140625" style="129" customWidth="1"/>
    <col min="2892" max="2892" width="11.5703125" style="129" customWidth="1"/>
    <col min="2893" max="2893" width="10.7109375" style="129" customWidth="1"/>
    <col min="2894" max="2894" width="10.5703125" style="129" customWidth="1"/>
    <col min="2895" max="2895" width="11.5703125" style="129" customWidth="1"/>
    <col min="2896" max="2896" width="10.7109375" style="129" customWidth="1"/>
    <col min="2897" max="2897" width="12" style="129" customWidth="1"/>
    <col min="2898" max="2898" width="11.5703125" style="129" customWidth="1"/>
    <col min="2899" max="2900" width="10.7109375" style="129" customWidth="1"/>
    <col min="2901" max="2902" width="11.5703125" style="129" customWidth="1"/>
    <col min="2903" max="2903" width="5.7109375" style="129"/>
    <col min="2904" max="2904" width="4.5703125" style="129" customWidth="1"/>
    <col min="2905" max="2916" width="12.7109375" style="129" customWidth="1"/>
    <col min="2917" max="2918" width="5.7109375" style="129"/>
    <col min="2919" max="2919" width="4.5703125" style="129" customWidth="1"/>
    <col min="2920" max="2920" width="1.7109375" style="129" customWidth="1"/>
    <col min="2921" max="2921" width="2.28515625" style="129" customWidth="1"/>
    <col min="2922" max="2922" width="33.28515625" style="129" customWidth="1"/>
    <col min="2923" max="2923" width="11.140625" style="129" customWidth="1"/>
    <col min="2924" max="2924" width="11.5703125" style="129" customWidth="1"/>
    <col min="2925" max="2925" width="10.7109375" style="129" customWidth="1"/>
    <col min="2926" max="2926" width="10.5703125" style="129" customWidth="1"/>
    <col min="2927" max="2927" width="11.5703125" style="129" customWidth="1"/>
    <col min="2928" max="2928" width="10.7109375" style="129" customWidth="1"/>
    <col min="2929" max="2929" width="12" style="129" customWidth="1"/>
    <col min="2930" max="2930" width="11.5703125" style="129" customWidth="1"/>
    <col min="2931" max="2932" width="10.7109375" style="129" customWidth="1"/>
    <col min="2933" max="2934" width="11.5703125" style="129" customWidth="1"/>
    <col min="2935" max="2935" width="5.7109375" style="129"/>
    <col min="2936" max="2936" width="4.5703125" style="129" customWidth="1"/>
    <col min="2937" max="2947" width="12.7109375" style="129" customWidth="1"/>
    <col min="2948" max="2948" width="15.7109375" style="129" bestFit="1" customWidth="1"/>
    <col min="2949" max="3073" width="5.7109375" style="129"/>
    <col min="3074" max="3074" width="4.5703125" style="129" customWidth="1"/>
    <col min="3075" max="3075" width="1.7109375" style="129" customWidth="1"/>
    <col min="3076" max="3076" width="10.7109375" style="129" customWidth="1"/>
    <col min="3077" max="3077" width="8.28515625" style="129" customWidth="1"/>
    <col min="3078" max="3078" width="10.7109375" style="129" customWidth="1"/>
    <col min="3079" max="3079" width="10.140625" style="129" customWidth="1"/>
    <col min="3080" max="3080" width="10.7109375" style="129" customWidth="1"/>
    <col min="3081" max="3081" width="7.7109375" style="129" customWidth="1"/>
    <col min="3082" max="3082" width="1.7109375" style="129" customWidth="1"/>
    <col min="3083" max="3084" width="9.7109375" style="129" customWidth="1"/>
    <col min="3085" max="3085" width="1.7109375" style="129" customWidth="1"/>
    <col min="3086" max="3086" width="2.28515625" style="129" customWidth="1"/>
    <col min="3087" max="3087" width="33.28515625" style="129" customWidth="1"/>
    <col min="3088" max="3088" width="1.7109375" style="129" customWidth="1"/>
    <col min="3089" max="3089" width="11.7109375" style="129" customWidth="1"/>
    <col min="3090" max="3090" width="7.85546875" style="129" customWidth="1"/>
    <col min="3091" max="3091" width="11.7109375" style="129" customWidth="1"/>
    <col min="3092" max="3092" width="7.85546875" style="129" customWidth="1"/>
    <col min="3093" max="3093" width="11.7109375" style="129" customWidth="1"/>
    <col min="3094" max="3094" width="7.5703125" style="129" customWidth="1"/>
    <col min="3095" max="3095" width="1.7109375" style="129" customWidth="1"/>
    <col min="3096" max="3096" width="9.7109375" style="129" customWidth="1"/>
    <col min="3097" max="3097" width="15" style="129" bestFit="1" customWidth="1"/>
    <col min="3098" max="3110" width="5.7109375" style="129"/>
    <col min="3111" max="3111" width="4.5703125" style="129" customWidth="1"/>
    <col min="3112" max="3112" width="1.7109375" style="129" customWidth="1"/>
    <col min="3113" max="3113" width="2.28515625" style="129" customWidth="1"/>
    <col min="3114" max="3114" width="33.28515625" style="129" customWidth="1"/>
    <col min="3115" max="3115" width="11.140625" style="129" customWidth="1"/>
    <col min="3116" max="3116" width="11.5703125" style="129" customWidth="1"/>
    <col min="3117" max="3117" width="10.7109375" style="129" customWidth="1"/>
    <col min="3118" max="3118" width="10.5703125" style="129" customWidth="1"/>
    <col min="3119" max="3119" width="11.5703125" style="129" customWidth="1"/>
    <col min="3120" max="3120" width="10.7109375" style="129" customWidth="1"/>
    <col min="3121" max="3121" width="12" style="129" customWidth="1"/>
    <col min="3122" max="3122" width="11.5703125" style="129" customWidth="1"/>
    <col min="3123" max="3123" width="10.7109375" style="129" customWidth="1"/>
    <col min="3124" max="3124" width="11.42578125" style="129" customWidth="1"/>
    <col min="3125" max="3125" width="12.140625" style="129" customWidth="1"/>
    <col min="3126" max="3126" width="11.5703125" style="129" customWidth="1"/>
    <col min="3127" max="3127" width="5.7109375" style="129"/>
    <col min="3128" max="3128" width="4.5703125" style="129" customWidth="1"/>
    <col min="3129" max="3129" width="11.140625" style="129" customWidth="1"/>
    <col min="3130" max="3130" width="11.5703125" style="129" customWidth="1"/>
    <col min="3131" max="3131" width="10.7109375" style="129" customWidth="1"/>
    <col min="3132" max="3132" width="10.5703125" style="129" customWidth="1"/>
    <col min="3133" max="3133" width="11.5703125" style="129" customWidth="1"/>
    <col min="3134" max="3134" width="10.7109375" style="129" customWidth="1"/>
    <col min="3135" max="3135" width="12" style="129" customWidth="1"/>
    <col min="3136" max="3136" width="11.5703125" style="129" customWidth="1"/>
    <col min="3137" max="3138" width="10.7109375" style="129" customWidth="1"/>
    <col min="3139" max="3140" width="11.5703125" style="129" customWidth="1"/>
    <col min="3141" max="3142" width="5.7109375" style="129"/>
    <col min="3143" max="3143" width="4.5703125" style="129" customWidth="1"/>
    <col min="3144" max="3144" width="1.7109375" style="129" customWidth="1"/>
    <col min="3145" max="3145" width="2.28515625" style="129" customWidth="1"/>
    <col min="3146" max="3146" width="33.28515625" style="129" customWidth="1"/>
    <col min="3147" max="3147" width="11.140625" style="129" customWidth="1"/>
    <col min="3148" max="3148" width="11.5703125" style="129" customWidth="1"/>
    <col min="3149" max="3149" width="10.7109375" style="129" customWidth="1"/>
    <col min="3150" max="3150" width="10.5703125" style="129" customWidth="1"/>
    <col min="3151" max="3151" width="11.5703125" style="129" customWidth="1"/>
    <col min="3152" max="3152" width="10.7109375" style="129" customWidth="1"/>
    <col min="3153" max="3153" width="12" style="129" customWidth="1"/>
    <col min="3154" max="3154" width="11.5703125" style="129" customWidth="1"/>
    <col min="3155" max="3156" width="10.7109375" style="129" customWidth="1"/>
    <col min="3157" max="3158" width="11.5703125" style="129" customWidth="1"/>
    <col min="3159" max="3159" width="5.7109375" style="129"/>
    <col min="3160" max="3160" width="4.5703125" style="129" customWidth="1"/>
    <col min="3161" max="3172" width="12.7109375" style="129" customWidth="1"/>
    <col min="3173" max="3174" width="5.7109375" style="129"/>
    <col min="3175" max="3175" width="4.5703125" style="129" customWidth="1"/>
    <col min="3176" max="3176" width="1.7109375" style="129" customWidth="1"/>
    <col min="3177" max="3177" width="2.28515625" style="129" customWidth="1"/>
    <col min="3178" max="3178" width="33.28515625" style="129" customWidth="1"/>
    <col min="3179" max="3179" width="11.140625" style="129" customWidth="1"/>
    <col min="3180" max="3180" width="11.5703125" style="129" customWidth="1"/>
    <col min="3181" max="3181" width="10.7109375" style="129" customWidth="1"/>
    <col min="3182" max="3182" width="10.5703125" style="129" customWidth="1"/>
    <col min="3183" max="3183" width="11.5703125" style="129" customWidth="1"/>
    <col min="3184" max="3184" width="10.7109375" style="129" customWidth="1"/>
    <col min="3185" max="3185" width="12" style="129" customWidth="1"/>
    <col min="3186" max="3186" width="11.5703125" style="129" customWidth="1"/>
    <col min="3187" max="3188" width="10.7109375" style="129" customWidth="1"/>
    <col min="3189" max="3190" width="11.5703125" style="129" customWidth="1"/>
    <col min="3191" max="3191" width="5.7109375" style="129"/>
    <col min="3192" max="3192" width="4.5703125" style="129" customWidth="1"/>
    <col min="3193" max="3203" width="12.7109375" style="129" customWidth="1"/>
    <col min="3204" max="3204" width="15.7109375" style="129" bestFit="1" customWidth="1"/>
    <col min="3205" max="3329" width="5.7109375" style="129"/>
    <col min="3330" max="3330" width="4.5703125" style="129" customWidth="1"/>
    <col min="3331" max="3331" width="1.7109375" style="129" customWidth="1"/>
    <col min="3332" max="3332" width="10.7109375" style="129" customWidth="1"/>
    <col min="3333" max="3333" width="8.28515625" style="129" customWidth="1"/>
    <col min="3334" max="3334" width="10.7109375" style="129" customWidth="1"/>
    <col min="3335" max="3335" width="10.140625" style="129" customWidth="1"/>
    <col min="3336" max="3336" width="10.7109375" style="129" customWidth="1"/>
    <col min="3337" max="3337" width="7.7109375" style="129" customWidth="1"/>
    <col min="3338" max="3338" width="1.7109375" style="129" customWidth="1"/>
    <col min="3339" max="3340" width="9.7109375" style="129" customWidth="1"/>
    <col min="3341" max="3341" width="1.7109375" style="129" customWidth="1"/>
    <col min="3342" max="3342" width="2.28515625" style="129" customWidth="1"/>
    <col min="3343" max="3343" width="33.28515625" style="129" customWidth="1"/>
    <col min="3344" max="3344" width="1.7109375" style="129" customWidth="1"/>
    <col min="3345" max="3345" width="11.7109375" style="129" customWidth="1"/>
    <col min="3346" max="3346" width="7.85546875" style="129" customWidth="1"/>
    <col min="3347" max="3347" width="11.7109375" style="129" customWidth="1"/>
    <col min="3348" max="3348" width="7.85546875" style="129" customWidth="1"/>
    <col min="3349" max="3349" width="11.7109375" style="129" customWidth="1"/>
    <col min="3350" max="3350" width="7.5703125" style="129" customWidth="1"/>
    <col min="3351" max="3351" width="1.7109375" style="129" customWidth="1"/>
    <col min="3352" max="3352" width="9.7109375" style="129" customWidth="1"/>
    <col min="3353" max="3353" width="15" style="129" bestFit="1" customWidth="1"/>
    <col min="3354" max="3366" width="5.7109375" style="129"/>
    <col min="3367" max="3367" width="4.5703125" style="129" customWidth="1"/>
    <col min="3368" max="3368" width="1.7109375" style="129" customWidth="1"/>
    <col min="3369" max="3369" width="2.28515625" style="129" customWidth="1"/>
    <col min="3370" max="3370" width="33.28515625" style="129" customWidth="1"/>
    <col min="3371" max="3371" width="11.140625" style="129" customWidth="1"/>
    <col min="3372" max="3372" width="11.5703125" style="129" customWidth="1"/>
    <col min="3373" max="3373" width="10.7109375" style="129" customWidth="1"/>
    <col min="3374" max="3374" width="10.5703125" style="129" customWidth="1"/>
    <col min="3375" max="3375" width="11.5703125" style="129" customWidth="1"/>
    <col min="3376" max="3376" width="10.7109375" style="129" customWidth="1"/>
    <col min="3377" max="3377" width="12" style="129" customWidth="1"/>
    <col min="3378" max="3378" width="11.5703125" style="129" customWidth="1"/>
    <col min="3379" max="3379" width="10.7109375" style="129" customWidth="1"/>
    <col min="3380" max="3380" width="11.42578125" style="129" customWidth="1"/>
    <col min="3381" max="3381" width="12.140625" style="129" customWidth="1"/>
    <col min="3382" max="3382" width="11.5703125" style="129" customWidth="1"/>
    <col min="3383" max="3383" width="5.7109375" style="129"/>
    <col min="3384" max="3384" width="4.5703125" style="129" customWidth="1"/>
    <col min="3385" max="3385" width="11.140625" style="129" customWidth="1"/>
    <col min="3386" max="3386" width="11.5703125" style="129" customWidth="1"/>
    <col min="3387" max="3387" width="10.7109375" style="129" customWidth="1"/>
    <col min="3388" max="3388" width="10.5703125" style="129" customWidth="1"/>
    <col min="3389" max="3389" width="11.5703125" style="129" customWidth="1"/>
    <col min="3390" max="3390" width="10.7109375" style="129" customWidth="1"/>
    <col min="3391" max="3391" width="12" style="129" customWidth="1"/>
    <col min="3392" max="3392" width="11.5703125" style="129" customWidth="1"/>
    <col min="3393" max="3394" width="10.7109375" style="129" customWidth="1"/>
    <col min="3395" max="3396" width="11.5703125" style="129" customWidth="1"/>
    <col min="3397" max="3398" width="5.7109375" style="129"/>
    <col min="3399" max="3399" width="4.5703125" style="129" customWidth="1"/>
    <col min="3400" max="3400" width="1.7109375" style="129" customWidth="1"/>
    <col min="3401" max="3401" width="2.28515625" style="129" customWidth="1"/>
    <col min="3402" max="3402" width="33.28515625" style="129" customWidth="1"/>
    <col min="3403" max="3403" width="11.140625" style="129" customWidth="1"/>
    <col min="3404" max="3404" width="11.5703125" style="129" customWidth="1"/>
    <col min="3405" max="3405" width="10.7109375" style="129" customWidth="1"/>
    <col min="3406" max="3406" width="10.5703125" style="129" customWidth="1"/>
    <col min="3407" max="3407" width="11.5703125" style="129" customWidth="1"/>
    <col min="3408" max="3408" width="10.7109375" style="129" customWidth="1"/>
    <col min="3409" max="3409" width="12" style="129" customWidth="1"/>
    <col min="3410" max="3410" width="11.5703125" style="129" customWidth="1"/>
    <col min="3411" max="3412" width="10.7109375" style="129" customWidth="1"/>
    <col min="3413" max="3414" width="11.5703125" style="129" customWidth="1"/>
    <col min="3415" max="3415" width="5.7109375" style="129"/>
    <col min="3416" max="3416" width="4.5703125" style="129" customWidth="1"/>
    <col min="3417" max="3428" width="12.7109375" style="129" customWidth="1"/>
    <col min="3429" max="3430" width="5.7109375" style="129"/>
    <col min="3431" max="3431" width="4.5703125" style="129" customWidth="1"/>
    <col min="3432" max="3432" width="1.7109375" style="129" customWidth="1"/>
    <col min="3433" max="3433" width="2.28515625" style="129" customWidth="1"/>
    <col min="3434" max="3434" width="33.28515625" style="129" customWidth="1"/>
    <col min="3435" max="3435" width="11.140625" style="129" customWidth="1"/>
    <col min="3436" max="3436" width="11.5703125" style="129" customWidth="1"/>
    <col min="3437" max="3437" width="10.7109375" style="129" customWidth="1"/>
    <col min="3438" max="3438" width="10.5703125" style="129" customWidth="1"/>
    <col min="3439" max="3439" width="11.5703125" style="129" customWidth="1"/>
    <col min="3440" max="3440" width="10.7109375" style="129" customWidth="1"/>
    <col min="3441" max="3441" width="12" style="129" customWidth="1"/>
    <col min="3442" max="3442" width="11.5703125" style="129" customWidth="1"/>
    <col min="3443" max="3444" width="10.7109375" style="129" customWidth="1"/>
    <col min="3445" max="3446" width="11.5703125" style="129" customWidth="1"/>
    <col min="3447" max="3447" width="5.7109375" style="129"/>
    <col min="3448" max="3448" width="4.5703125" style="129" customWidth="1"/>
    <col min="3449" max="3459" width="12.7109375" style="129" customWidth="1"/>
    <col min="3460" max="3460" width="15.7109375" style="129" bestFit="1" customWidth="1"/>
    <col min="3461" max="3585" width="5.7109375" style="129"/>
    <col min="3586" max="3586" width="4.5703125" style="129" customWidth="1"/>
    <col min="3587" max="3587" width="1.7109375" style="129" customWidth="1"/>
    <col min="3588" max="3588" width="10.7109375" style="129" customWidth="1"/>
    <col min="3589" max="3589" width="8.28515625" style="129" customWidth="1"/>
    <col min="3590" max="3590" width="10.7109375" style="129" customWidth="1"/>
    <col min="3591" max="3591" width="10.140625" style="129" customWidth="1"/>
    <col min="3592" max="3592" width="10.7109375" style="129" customWidth="1"/>
    <col min="3593" max="3593" width="7.7109375" style="129" customWidth="1"/>
    <col min="3594" max="3594" width="1.7109375" style="129" customWidth="1"/>
    <col min="3595" max="3596" width="9.7109375" style="129" customWidth="1"/>
    <col min="3597" max="3597" width="1.7109375" style="129" customWidth="1"/>
    <col min="3598" max="3598" width="2.28515625" style="129" customWidth="1"/>
    <col min="3599" max="3599" width="33.28515625" style="129" customWidth="1"/>
    <col min="3600" max="3600" width="1.7109375" style="129" customWidth="1"/>
    <col min="3601" max="3601" width="11.7109375" style="129" customWidth="1"/>
    <col min="3602" max="3602" width="7.85546875" style="129" customWidth="1"/>
    <col min="3603" max="3603" width="11.7109375" style="129" customWidth="1"/>
    <col min="3604" max="3604" width="7.85546875" style="129" customWidth="1"/>
    <col min="3605" max="3605" width="11.7109375" style="129" customWidth="1"/>
    <col min="3606" max="3606" width="7.5703125" style="129" customWidth="1"/>
    <col min="3607" max="3607" width="1.7109375" style="129" customWidth="1"/>
    <col min="3608" max="3608" width="9.7109375" style="129" customWidth="1"/>
    <col min="3609" max="3609" width="15" style="129" bestFit="1" customWidth="1"/>
    <col min="3610" max="3622" width="5.7109375" style="129"/>
    <col min="3623" max="3623" width="4.5703125" style="129" customWidth="1"/>
    <col min="3624" max="3624" width="1.7109375" style="129" customWidth="1"/>
    <col min="3625" max="3625" width="2.28515625" style="129" customWidth="1"/>
    <col min="3626" max="3626" width="33.28515625" style="129" customWidth="1"/>
    <col min="3627" max="3627" width="11.140625" style="129" customWidth="1"/>
    <col min="3628" max="3628" width="11.5703125" style="129" customWidth="1"/>
    <col min="3629" max="3629" width="10.7109375" style="129" customWidth="1"/>
    <col min="3630" max="3630" width="10.5703125" style="129" customWidth="1"/>
    <col min="3631" max="3631" width="11.5703125" style="129" customWidth="1"/>
    <col min="3632" max="3632" width="10.7109375" style="129" customWidth="1"/>
    <col min="3633" max="3633" width="12" style="129" customWidth="1"/>
    <col min="3634" max="3634" width="11.5703125" style="129" customWidth="1"/>
    <col min="3635" max="3635" width="10.7109375" style="129" customWidth="1"/>
    <col min="3636" max="3636" width="11.42578125" style="129" customWidth="1"/>
    <col min="3637" max="3637" width="12.140625" style="129" customWidth="1"/>
    <col min="3638" max="3638" width="11.5703125" style="129" customWidth="1"/>
    <col min="3639" max="3639" width="5.7109375" style="129"/>
    <col min="3640" max="3640" width="4.5703125" style="129" customWidth="1"/>
    <col min="3641" max="3641" width="11.140625" style="129" customWidth="1"/>
    <col min="3642" max="3642" width="11.5703125" style="129" customWidth="1"/>
    <col min="3643" max="3643" width="10.7109375" style="129" customWidth="1"/>
    <col min="3644" max="3644" width="10.5703125" style="129" customWidth="1"/>
    <col min="3645" max="3645" width="11.5703125" style="129" customWidth="1"/>
    <col min="3646" max="3646" width="10.7109375" style="129" customWidth="1"/>
    <col min="3647" max="3647" width="12" style="129" customWidth="1"/>
    <col min="3648" max="3648" width="11.5703125" style="129" customWidth="1"/>
    <col min="3649" max="3650" width="10.7109375" style="129" customWidth="1"/>
    <col min="3651" max="3652" width="11.5703125" style="129" customWidth="1"/>
    <col min="3653" max="3654" width="5.7109375" style="129"/>
    <col min="3655" max="3655" width="4.5703125" style="129" customWidth="1"/>
    <col min="3656" max="3656" width="1.7109375" style="129" customWidth="1"/>
    <col min="3657" max="3657" width="2.28515625" style="129" customWidth="1"/>
    <col min="3658" max="3658" width="33.28515625" style="129" customWidth="1"/>
    <col min="3659" max="3659" width="11.140625" style="129" customWidth="1"/>
    <col min="3660" max="3660" width="11.5703125" style="129" customWidth="1"/>
    <col min="3661" max="3661" width="10.7109375" style="129" customWidth="1"/>
    <col min="3662" max="3662" width="10.5703125" style="129" customWidth="1"/>
    <col min="3663" max="3663" width="11.5703125" style="129" customWidth="1"/>
    <col min="3664" max="3664" width="10.7109375" style="129" customWidth="1"/>
    <col min="3665" max="3665" width="12" style="129" customWidth="1"/>
    <col min="3666" max="3666" width="11.5703125" style="129" customWidth="1"/>
    <col min="3667" max="3668" width="10.7109375" style="129" customWidth="1"/>
    <col min="3669" max="3670" width="11.5703125" style="129" customWidth="1"/>
    <col min="3671" max="3671" width="5.7109375" style="129"/>
    <col min="3672" max="3672" width="4.5703125" style="129" customWidth="1"/>
    <col min="3673" max="3684" width="12.7109375" style="129" customWidth="1"/>
    <col min="3685" max="3686" width="5.7109375" style="129"/>
    <col min="3687" max="3687" width="4.5703125" style="129" customWidth="1"/>
    <col min="3688" max="3688" width="1.7109375" style="129" customWidth="1"/>
    <col min="3689" max="3689" width="2.28515625" style="129" customWidth="1"/>
    <col min="3690" max="3690" width="33.28515625" style="129" customWidth="1"/>
    <col min="3691" max="3691" width="11.140625" style="129" customWidth="1"/>
    <col min="3692" max="3692" width="11.5703125" style="129" customWidth="1"/>
    <col min="3693" max="3693" width="10.7109375" style="129" customWidth="1"/>
    <col min="3694" max="3694" width="10.5703125" style="129" customWidth="1"/>
    <col min="3695" max="3695" width="11.5703125" style="129" customWidth="1"/>
    <col min="3696" max="3696" width="10.7109375" style="129" customWidth="1"/>
    <col min="3697" max="3697" width="12" style="129" customWidth="1"/>
    <col min="3698" max="3698" width="11.5703125" style="129" customWidth="1"/>
    <col min="3699" max="3700" width="10.7109375" style="129" customWidth="1"/>
    <col min="3701" max="3702" width="11.5703125" style="129" customWidth="1"/>
    <col min="3703" max="3703" width="5.7109375" style="129"/>
    <col min="3704" max="3704" width="4.5703125" style="129" customWidth="1"/>
    <col min="3705" max="3715" width="12.7109375" style="129" customWidth="1"/>
    <col min="3716" max="3716" width="15.7109375" style="129" bestFit="1" customWidth="1"/>
    <col min="3717" max="3841" width="5.7109375" style="129"/>
    <col min="3842" max="3842" width="4.5703125" style="129" customWidth="1"/>
    <col min="3843" max="3843" width="1.7109375" style="129" customWidth="1"/>
    <col min="3844" max="3844" width="10.7109375" style="129" customWidth="1"/>
    <col min="3845" max="3845" width="8.28515625" style="129" customWidth="1"/>
    <col min="3846" max="3846" width="10.7109375" style="129" customWidth="1"/>
    <col min="3847" max="3847" width="10.140625" style="129" customWidth="1"/>
    <col min="3848" max="3848" width="10.7109375" style="129" customWidth="1"/>
    <col min="3849" max="3849" width="7.7109375" style="129" customWidth="1"/>
    <col min="3850" max="3850" width="1.7109375" style="129" customWidth="1"/>
    <col min="3851" max="3852" width="9.7109375" style="129" customWidth="1"/>
    <col min="3853" max="3853" width="1.7109375" style="129" customWidth="1"/>
    <col min="3854" max="3854" width="2.28515625" style="129" customWidth="1"/>
    <col min="3855" max="3855" width="33.28515625" style="129" customWidth="1"/>
    <col min="3856" max="3856" width="1.7109375" style="129" customWidth="1"/>
    <col min="3857" max="3857" width="11.7109375" style="129" customWidth="1"/>
    <col min="3858" max="3858" width="7.85546875" style="129" customWidth="1"/>
    <col min="3859" max="3859" width="11.7109375" style="129" customWidth="1"/>
    <col min="3860" max="3860" width="7.85546875" style="129" customWidth="1"/>
    <col min="3861" max="3861" width="11.7109375" style="129" customWidth="1"/>
    <col min="3862" max="3862" width="7.5703125" style="129" customWidth="1"/>
    <col min="3863" max="3863" width="1.7109375" style="129" customWidth="1"/>
    <col min="3864" max="3864" width="9.7109375" style="129" customWidth="1"/>
    <col min="3865" max="3865" width="15" style="129" bestFit="1" customWidth="1"/>
    <col min="3866" max="3878" width="5.7109375" style="129"/>
    <col min="3879" max="3879" width="4.5703125" style="129" customWidth="1"/>
    <col min="3880" max="3880" width="1.7109375" style="129" customWidth="1"/>
    <col min="3881" max="3881" width="2.28515625" style="129" customWidth="1"/>
    <col min="3882" max="3882" width="33.28515625" style="129" customWidth="1"/>
    <col min="3883" max="3883" width="11.140625" style="129" customWidth="1"/>
    <col min="3884" max="3884" width="11.5703125" style="129" customWidth="1"/>
    <col min="3885" max="3885" width="10.7109375" style="129" customWidth="1"/>
    <col min="3886" max="3886" width="10.5703125" style="129" customWidth="1"/>
    <col min="3887" max="3887" width="11.5703125" style="129" customWidth="1"/>
    <col min="3888" max="3888" width="10.7109375" style="129" customWidth="1"/>
    <col min="3889" max="3889" width="12" style="129" customWidth="1"/>
    <col min="3890" max="3890" width="11.5703125" style="129" customWidth="1"/>
    <col min="3891" max="3891" width="10.7109375" style="129" customWidth="1"/>
    <col min="3892" max="3892" width="11.42578125" style="129" customWidth="1"/>
    <col min="3893" max="3893" width="12.140625" style="129" customWidth="1"/>
    <col min="3894" max="3894" width="11.5703125" style="129" customWidth="1"/>
    <col min="3895" max="3895" width="5.7109375" style="129"/>
    <col min="3896" max="3896" width="4.5703125" style="129" customWidth="1"/>
    <col min="3897" max="3897" width="11.140625" style="129" customWidth="1"/>
    <col min="3898" max="3898" width="11.5703125" style="129" customWidth="1"/>
    <col min="3899" max="3899" width="10.7109375" style="129" customWidth="1"/>
    <col min="3900" max="3900" width="10.5703125" style="129" customWidth="1"/>
    <col min="3901" max="3901" width="11.5703125" style="129" customWidth="1"/>
    <col min="3902" max="3902" width="10.7109375" style="129" customWidth="1"/>
    <col min="3903" max="3903" width="12" style="129" customWidth="1"/>
    <col min="3904" max="3904" width="11.5703125" style="129" customWidth="1"/>
    <col min="3905" max="3906" width="10.7109375" style="129" customWidth="1"/>
    <col min="3907" max="3908" width="11.5703125" style="129" customWidth="1"/>
    <col min="3909" max="3910" width="5.7109375" style="129"/>
    <col min="3911" max="3911" width="4.5703125" style="129" customWidth="1"/>
    <col min="3912" max="3912" width="1.7109375" style="129" customWidth="1"/>
    <col min="3913" max="3913" width="2.28515625" style="129" customWidth="1"/>
    <col min="3914" max="3914" width="33.28515625" style="129" customWidth="1"/>
    <col min="3915" max="3915" width="11.140625" style="129" customWidth="1"/>
    <col min="3916" max="3916" width="11.5703125" style="129" customWidth="1"/>
    <col min="3917" max="3917" width="10.7109375" style="129" customWidth="1"/>
    <col min="3918" max="3918" width="10.5703125" style="129" customWidth="1"/>
    <col min="3919" max="3919" width="11.5703125" style="129" customWidth="1"/>
    <col min="3920" max="3920" width="10.7109375" style="129" customWidth="1"/>
    <col min="3921" max="3921" width="12" style="129" customWidth="1"/>
    <col min="3922" max="3922" width="11.5703125" style="129" customWidth="1"/>
    <col min="3923" max="3924" width="10.7109375" style="129" customWidth="1"/>
    <col min="3925" max="3926" width="11.5703125" style="129" customWidth="1"/>
    <col min="3927" max="3927" width="5.7109375" style="129"/>
    <col min="3928" max="3928" width="4.5703125" style="129" customWidth="1"/>
    <col min="3929" max="3940" width="12.7109375" style="129" customWidth="1"/>
    <col min="3941" max="3942" width="5.7109375" style="129"/>
    <col min="3943" max="3943" width="4.5703125" style="129" customWidth="1"/>
    <col min="3944" max="3944" width="1.7109375" style="129" customWidth="1"/>
    <col min="3945" max="3945" width="2.28515625" style="129" customWidth="1"/>
    <col min="3946" max="3946" width="33.28515625" style="129" customWidth="1"/>
    <col min="3947" max="3947" width="11.140625" style="129" customWidth="1"/>
    <col min="3948" max="3948" width="11.5703125" style="129" customWidth="1"/>
    <col min="3949" max="3949" width="10.7109375" style="129" customWidth="1"/>
    <col min="3950" max="3950" width="10.5703125" style="129" customWidth="1"/>
    <col min="3951" max="3951" width="11.5703125" style="129" customWidth="1"/>
    <col min="3952" max="3952" width="10.7109375" style="129" customWidth="1"/>
    <col min="3953" max="3953" width="12" style="129" customWidth="1"/>
    <col min="3954" max="3954" width="11.5703125" style="129" customWidth="1"/>
    <col min="3955" max="3956" width="10.7109375" style="129" customWidth="1"/>
    <col min="3957" max="3958" width="11.5703125" style="129" customWidth="1"/>
    <col min="3959" max="3959" width="5.7109375" style="129"/>
    <col min="3960" max="3960" width="4.5703125" style="129" customWidth="1"/>
    <col min="3961" max="3971" width="12.7109375" style="129" customWidth="1"/>
    <col min="3972" max="3972" width="15.7109375" style="129" bestFit="1" customWidth="1"/>
    <col min="3973" max="4097" width="5.7109375" style="129"/>
    <col min="4098" max="4098" width="4.5703125" style="129" customWidth="1"/>
    <col min="4099" max="4099" width="1.7109375" style="129" customWidth="1"/>
    <col min="4100" max="4100" width="10.7109375" style="129" customWidth="1"/>
    <col min="4101" max="4101" width="8.28515625" style="129" customWidth="1"/>
    <col min="4102" max="4102" width="10.7109375" style="129" customWidth="1"/>
    <col min="4103" max="4103" width="10.140625" style="129" customWidth="1"/>
    <col min="4104" max="4104" width="10.7109375" style="129" customWidth="1"/>
    <col min="4105" max="4105" width="7.7109375" style="129" customWidth="1"/>
    <col min="4106" max="4106" width="1.7109375" style="129" customWidth="1"/>
    <col min="4107" max="4108" width="9.7109375" style="129" customWidth="1"/>
    <col min="4109" max="4109" width="1.7109375" style="129" customWidth="1"/>
    <col min="4110" max="4110" width="2.28515625" style="129" customWidth="1"/>
    <col min="4111" max="4111" width="33.28515625" style="129" customWidth="1"/>
    <col min="4112" max="4112" width="1.7109375" style="129" customWidth="1"/>
    <col min="4113" max="4113" width="11.7109375" style="129" customWidth="1"/>
    <col min="4114" max="4114" width="7.85546875" style="129" customWidth="1"/>
    <col min="4115" max="4115" width="11.7109375" style="129" customWidth="1"/>
    <col min="4116" max="4116" width="7.85546875" style="129" customWidth="1"/>
    <col min="4117" max="4117" width="11.7109375" style="129" customWidth="1"/>
    <col min="4118" max="4118" width="7.5703125" style="129" customWidth="1"/>
    <col min="4119" max="4119" width="1.7109375" style="129" customWidth="1"/>
    <col min="4120" max="4120" width="9.7109375" style="129" customWidth="1"/>
    <col min="4121" max="4121" width="15" style="129" bestFit="1" customWidth="1"/>
    <col min="4122" max="4134" width="5.7109375" style="129"/>
    <col min="4135" max="4135" width="4.5703125" style="129" customWidth="1"/>
    <col min="4136" max="4136" width="1.7109375" style="129" customWidth="1"/>
    <col min="4137" max="4137" width="2.28515625" style="129" customWidth="1"/>
    <col min="4138" max="4138" width="33.28515625" style="129" customWidth="1"/>
    <col min="4139" max="4139" width="11.140625" style="129" customWidth="1"/>
    <col min="4140" max="4140" width="11.5703125" style="129" customWidth="1"/>
    <col min="4141" max="4141" width="10.7109375" style="129" customWidth="1"/>
    <col min="4142" max="4142" width="10.5703125" style="129" customWidth="1"/>
    <col min="4143" max="4143" width="11.5703125" style="129" customWidth="1"/>
    <col min="4144" max="4144" width="10.7109375" style="129" customWidth="1"/>
    <col min="4145" max="4145" width="12" style="129" customWidth="1"/>
    <col min="4146" max="4146" width="11.5703125" style="129" customWidth="1"/>
    <col min="4147" max="4147" width="10.7109375" style="129" customWidth="1"/>
    <col min="4148" max="4148" width="11.42578125" style="129" customWidth="1"/>
    <col min="4149" max="4149" width="12.140625" style="129" customWidth="1"/>
    <col min="4150" max="4150" width="11.5703125" style="129" customWidth="1"/>
    <col min="4151" max="4151" width="5.7109375" style="129"/>
    <col min="4152" max="4152" width="4.5703125" style="129" customWidth="1"/>
    <col min="4153" max="4153" width="11.140625" style="129" customWidth="1"/>
    <col min="4154" max="4154" width="11.5703125" style="129" customWidth="1"/>
    <col min="4155" max="4155" width="10.7109375" style="129" customWidth="1"/>
    <col min="4156" max="4156" width="10.5703125" style="129" customWidth="1"/>
    <col min="4157" max="4157" width="11.5703125" style="129" customWidth="1"/>
    <col min="4158" max="4158" width="10.7109375" style="129" customWidth="1"/>
    <col min="4159" max="4159" width="12" style="129" customWidth="1"/>
    <col min="4160" max="4160" width="11.5703125" style="129" customWidth="1"/>
    <col min="4161" max="4162" width="10.7109375" style="129" customWidth="1"/>
    <col min="4163" max="4164" width="11.5703125" style="129" customWidth="1"/>
    <col min="4165" max="4166" width="5.7109375" style="129"/>
    <col min="4167" max="4167" width="4.5703125" style="129" customWidth="1"/>
    <col min="4168" max="4168" width="1.7109375" style="129" customWidth="1"/>
    <col min="4169" max="4169" width="2.28515625" style="129" customWidth="1"/>
    <col min="4170" max="4170" width="33.28515625" style="129" customWidth="1"/>
    <col min="4171" max="4171" width="11.140625" style="129" customWidth="1"/>
    <col min="4172" max="4172" width="11.5703125" style="129" customWidth="1"/>
    <col min="4173" max="4173" width="10.7109375" style="129" customWidth="1"/>
    <col min="4174" max="4174" width="10.5703125" style="129" customWidth="1"/>
    <col min="4175" max="4175" width="11.5703125" style="129" customWidth="1"/>
    <col min="4176" max="4176" width="10.7109375" style="129" customWidth="1"/>
    <col min="4177" max="4177" width="12" style="129" customWidth="1"/>
    <col min="4178" max="4178" width="11.5703125" style="129" customWidth="1"/>
    <col min="4179" max="4180" width="10.7109375" style="129" customWidth="1"/>
    <col min="4181" max="4182" width="11.5703125" style="129" customWidth="1"/>
    <col min="4183" max="4183" width="5.7109375" style="129"/>
    <col min="4184" max="4184" width="4.5703125" style="129" customWidth="1"/>
    <col min="4185" max="4196" width="12.7109375" style="129" customWidth="1"/>
    <col min="4197" max="4198" width="5.7109375" style="129"/>
    <col min="4199" max="4199" width="4.5703125" style="129" customWidth="1"/>
    <col min="4200" max="4200" width="1.7109375" style="129" customWidth="1"/>
    <col min="4201" max="4201" width="2.28515625" style="129" customWidth="1"/>
    <col min="4202" max="4202" width="33.28515625" style="129" customWidth="1"/>
    <col min="4203" max="4203" width="11.140625" style="129" customWidth="1"/>
    <col min="4204" max="4204" width="11.5703125" style="129" customWidth="1"/>
    <col min="4205" max="4205" width="10.7109375" style="129" customWidth="1"/>
    <col min="4206" max="4206" width="10.5703125" style="129" customWidth="1"/>
    <col min="4207" max="4207" width="11.5703125" style="129" customWidth="1"/>
    <col min="4208" max="4208" width="10.7109375" style="129" customWidth="1"/>
    <col min="4209" max="4209" width="12" style="129" customWidth="1"/>
    <col min="4210" max="4210" width="11.5703125" style="129" customWidth="1"/>
    <col min="4211" max="4212" width="10.7109375" style="129" customWidth="1"/>
    <col min="4213" max="4214" width="11.5703125" style="129" customWidth="1"/>
    <col min="4215" max="4215" width="5.7109375" style="129"/>
    <col min="4216" max="4216" width="4.5703125" style="129" customWidth="1"/>
    <col min="4217" max="4227" width="12.7109375" style="129" customWidth="1"/>
    <col min="4228" max="4228" width="15.7109375" style="129" bestFit="1" customWidth="1"/>
    <col min="4229" max="4353" width="5.7109375" style="129"/>
    <col min="4354" max="4354" width="4.5703125" style="129" customWidth="1"/>
    <col min="4355" max="4355" width="1.7109375" style="129" customWidth="1"/>
    <col min="4356" max="4356" width="10.7109375" style="129" customWidth="1"/>
    <col min="4357" max="4357" width="8.28515625" style="129" customWidth="1"/>
    <col min="4358" max="4358" width="10.7109375" style="129" customWidth="1"/>
    <col min="4359" max="4359" width="10.140625" style="129" customWidth="1"/>
    <col min="4360" max="4360" width="10.7109375" style="129" customWidth="1"/>
    <col min="4361" max="4361" width="7.7109375" style="129" customWidth="1"/>
    <col min="4362" max="4362" width="1.7109375" style="129" customWidth="1"/>
    <col min="4363" max="4364" width="9.7109375" style="129" customWidth="1"/>
    <col min="4365" max="4365" width="1.7109375" style="129" customWidth="1"/>
    <col min="4366" max="4366" width="2.28515625" style="129" customWidth="1"/>
    <col min="4367" max="4367" width="33.28515625" style="129" customWidth="1"/>
    <col min="4368" max="4368" width="1.7109375" style="129" customWidth="1"/>
    <col min="4369" max="4369" width="11.7109375" style="129" customWidth="1"/>
    <col min="4370" max="4370" width="7.85546875" style="129" customWidth="1"/>
    <col min="4371" max="4371" width="11.7109375" style="129" customWidth="1"/>
    <col min="4372" max="4372" width="7.85546875" style="129" customWidth="1"/>
    <col min="4373" max="4373" width="11.7109375" style="129" customWidth="1"/>
    <col min="4374" max="4374" width="7.5703125" style="129" customWidth="1"/>
    <col min="4375" max="4375" width="1.7109375" style="129" customWidth="1"/>
    <col min="4376" max="4376" width="9.7109375" style="129" customWidth="1"/>
    <col min="4377" max="4377" width="15" style="129" bestFit="1" customWidth="1"/>
    <col min="4378" max="4390" width="5.7109375" style="129"/>
    <col min="4391" max="4391" width="4.5703125" style="129" customWidth="1"/>
    <col min="4392" max="4392" width="1.7109375" style="129" customWidth="1"/>
    <col min="4393" max="4393" width="2.28515625" style="129" customWidth="1"/>
    <col min="4394" max="4394" width="33.28515625" style="129" customWidth="1"/>
    <col min="4395" max="4395" width="11.140625" style="129" customWidth="1"/>
    <col min="4396" max="4396" width="11.5703125" style="129" customWidth="1"/>
    <col min="4397" max="4397" width="10.7109375" style="129" customWidth="1"/>
    <col min="4398" max="4398" width="10.5703125" style="129" customWidth="1"/>
    <col min="4399" max="4399" width="11.5703125" style="129" customWidth="1"/>
    <col min="4400" max="4400" width="10.7109375" style="129" customWidth="1"/>
    <col min="4401" max="4401" width="12" style="129" customWidth="1"/>
    <col min="4402" max="4402" width="11.5703125" style="129" customWidth="1"/>
    <col min="4403" max="4403" width="10.7109375" style="129" customWidth="1"/>
    <col min="4404" max="4404" width="11.42578125" style="129" customWidth="1"/>
    <col min="4405" max="4405" width="12.140625" style="129" customWidth="1"/>
    <col min="4406" max="4406" width="11.5703125" style="129" customWidth="1"/>
    <col min="4407" max="4407" width="5.7109375" style="129"/>
    <col min="4408" max="4408" width="4.5703125" style="129" customWidth="1"/>
    <col min="4409" max="4409" width="11.140625" style="129" customWidth="1"/>
    <col min="4410" max="4410" width="11.5703125" style="129" customWidth="1"/>
    <col min="4411" max="4411" width="10.7109375" style="129" customWidth="1"/>
    <col min="4412" max="4412" width="10.5703125" style="129" customWidth="1"/>
    <col min="4413" max="4413" width="11.5703125" style="129" customWidth="1"/>
    <col min="4414" max="4414" width="10.7109375" style="129" customWidth="1"/>
    <col min="4415" max="4415" width="12" style="129" customWidth="1"/>
    <col min="4416" max="4416" width="11.5703125" style="129" customWidth="1"/>
    <col min="4417" max="4418" width="10.7109375" style="129" customWidth="1"/>
    <col min="4419" max="4420" width="11.5703125" style="129" customWidth="1"/>
    <col min="4421" max="4422" width="5.7109375" style="129"/>
    <col min="4423" max="4423" width="4.5703125" style="129" customWidth="1"/>
    <col min="4424" max="4424" width="1.7109375" style="129" customWidth="1"/>
    <col min="4425" max="4425" width="2.28515625" style="129" customWidth="1"/>
    <col min="4426" max="4426" width="33.28515625" style="129" customWidth="1"/>
    <col min="4427" max="4427" width="11.140625" style="129" customWidth="1"/>
    <col min="4428" max="4428" width="11.5703125" style="129" customWidth="1"/>
    <col min="4429" max="4429" width="10.7109375" style="129" customWidth="1"/>
    <col min="4430" max="4430" width="10.5703125" style="129" customWidth="1"/>
    <col min="4431" max="4431" width="11.5703125" style="129" customWidth="1"/>
    <col min="4432" max="4432" width="10.7109375" style="129" customWidth="1"/>
    <col min="4433" max="4433" width="12" style="129" customWidth="1"/>
    <col min="4434" max="4434" width="11.5703125" style="129" customWidth="1"/>
    <col min="4435" max="4436" width="10.7109375" style="129" customWidth="1"/>
    <col min="4437" max="4438" width="11.5703125" style="129" customWidth="1"/>
    <col min="4439" max="4439" width="5.7109375" style="129"/>
    <col min="4440" max="4440" width="4.5703125" style="129" customWidth="1"/>
    <col min="4441" max="4452" width="12.7109375" style="129" customWidth="1"/>
    <col min="4453" max="4454" width="5.7109375" style="129"/>
    <col min="4455" max="4455" width="4.5703125" style="129" customWidth="1"/>
    <col min="4456" max="4456" width="1.7109375" style="129" customWidth="1"/>
    <col min="4457" max="4457" width="2.28515625" style="129" customWidth="1"/>
    <col min="4458" max="4458" width="33.28515625" style="129" customWidth="1"/>
    <col min="4459" max="4459" width="11.140625" style="129" customWidth="1"/>
    <col min="4460" max="4460" width="11.5703125" style="129" customWidth="1"/>
    <col min="4461" max="4461" width="10.7109375" style="129" customWidth="1"/>
    <col min="4462" max="4462" width="10.5703125" style="129" customWidth="1"/>
    <col min="4463" max="4463" width="11.5703125" style="129" customWidth="1"/>
    <col min="4464" max="4464" width="10.7109375" style="129" customWidth="1"/>
    <col min="4465" max="4465" width="12" style="129" customWidth="1"/>
    <col min="4466" max="4466" width="11.5703125" style="129" customWidth="1"/>
    <col min="4467" max="4468" width="10.7109375" style="129" customWidth="1"/>
    <col min="4469" max="4470" width="11.5703125" style="129" customWidth="1"/>
    <col min="4471" max="4471" width="5.7109375" style="129"/>
    <col min="4472" max="4472" width="4.5703125" style="129" customWidth="1"/>
    <col min="4473" max="4483" width="12.7109375" style="129" customWidth="1"/>
    <col min="4484" max="4484" width="15.7109375" style="129" bestFit="1" customWidth="1"/>
    <col min="4485" max="4609" width="5.7109375" style="129"/>
    <col min="4610" max="4610" width="4.5703125" style="129" customWidth="1"/>
    <col min="4611" max="4611" width="1.7109375" style="129" customWidth="1"/>
    <col min="4612" max="4612" width="10.7109375" style="129" customWidth="1"/>
    <col min="4613" max="4613" width="8.28515625" style="129" customWidth="1"/>
    <col min="4614" max="4614" width="10.7109375" style="129" customWidth="1"/>
    <col min="4615" max="4615" width="10.140625" style="129" customWidth="1"/>
    <col min="4616" max="4616" width="10.7109375" style="129" customWidth="1"/>
    <col min="4617" max="4617" width="7.7109375" style="129" customWidth="1"/>
    <col min="4618" max="4618" width="1.7109375" style="129" customWidth="1"/>
    <col min="4619" max="4620" width="9.7109375" style="129" customWidth="1"/>
    <col min="4621" max="4621" width="1.7109375" style="129" customWidth="1"/>
    <col min="4622" max="4622" width="2.28515625" style="129" customWidth="1"/>
    <col min="4623" max="4623" width="33.28515625" style="129" customWidth="1"/>
    <col min="4624" max="4624" width="1.7109375" style="129" customWidth="1"/>
    <col min="4625" max="4625" width="11.7109375" style="129" customWidth="1"/>
    <col min="4626" max="4626" width="7.85546875" style="129" customWidth="1"/>
    <col min="4627" max="4627" width="11.7109375" style="129" customWidth="1"/>
    <col min="4628" max="4628" width="7.85546875" style="129" customWidth="1"/>
    <col min="4629" max="4629" width="11.7109375" style="129" customWidth="1"/>
    <col min="4630" max="4630" width="7.5703125" style="129" customWidth="1"/>
    <col min="4631" max="4631" width="1.7109375" style="129" customWidth="1"/>
    <col min="4632" max="4632" width="9.7109375" style="129" customWidth="1"/>
    <col min="4633" max="4633" width="15" style="129" bestFit="1" customWidth="1"/>
    <col min="4634" max="4646" width="5.7109375" style="129"/>
    <col min="4647" max="4647" width="4.5703125" style="129" customWidth="1"/>
    <col min="4648" max="4648" width="1.7109375" style="129" customWidth="1"/>
    <col min="4649" max="4649" width="2.28515625" style="129" customWidth="1"/>
    <col min="4650" max="4650" width="33.28515625" style="129" customWidth="1"/>
    <col min="4651" max="4651" width="11.140625" style="129" customWidth="1"/>
    <col min="4652" max="4652" width="11.5703125" style="129" customWidth="1"/>
    <col min="4653" max="4653" width="10.7109375" style="129" customWidth="1"/>
    <col min="4654" max="4654" width="10.5703125" style="129" customWidth="1"/>
    <col min="4655" max="4655" width="11.5703125" style="129" customWidth="1"/>
    <col min="4656" max="4656" width="10.7109375" style="129" customWidth="1"/>
    <col min="4657" max="4657" width="12" style="129" customWidth="1"/>
    <col min="4658" max="4658" width="11.5703125" style="129" customWidth="1"/>
    <col min="4659" max="4659" width="10.7109375" style="129" customWidth="1"/>
    <col min="4660" max="4660" width="11.42578125" style="129" customWidth="1"/>
    <col min="4661" max="4661" width="12.140625" style="129" customWidth="1"/>
    <col min="4662" max="4662" width="11.5703125" style="129" customWidth="1"/>
    <col min="4663" max="4663" width="5.7109375" style="129"/>
    <col min="4664" max="4664" width="4.5703125" style="129" customWidth="1"/>
    <col min="4665" max="4665" width="11.140625" style="129" customWidth="1"/>
    <col min="4666" max="4666" width="11.5703125" style="129" customWidth="1"/>
    <col min="4667" max="4667" width="10.7109375" style="129" customWidth="1"/>
    <col min="4668" max="4668" width="10.5703125" style="129" customWidth="1"/>
    <col min="4669" max="4669" width="11.5703125" style="129" customWidth="1"/>
    <col min="4670" max="4670" width="10.7109375" style="129" customWidth="1"/>
    <col min="4671" max="4671" width="12" style="129" customWidth="1"/>
    <col min="4672" max="4672" width="11.5703125" style="129" customWidth="1"/>
    <col min="4673" max="4674" width="10.7109375" style="129" customWidth="1"/>
    <col min="4675" max="4676" width="11.5703125" style="129" customWidth="1"/>
    <col min="4677" max="4678" width="5.7109375" style="129"/>
    <col min="4679" max="4679" width="4.5703125" style="129" customWidth="1"/>
    <col min="4680" max="4680" width="1.7109375" style="129" customWidth="1"/>
    <col min="4681" max="4681" width="2.28515625" style="129" customWidth="1"/>
    <col min="4682" max="4682" width="33.28515625" style="129" customWidth="1"/>
    <col min="4683" max="4683" width="11.140625" style="129" customWidth="1"/>
    <col min="4684" max="4684" width="11.5703125" style="129" customWidth="1"/>
    <col min="4685" max="4685" width="10.7109375" style="129" customWidth="1"/>
    <col min="4686" max="4686" width="10.5703125" style="129" customWidth="1"/>
    <col min="4687" max="4687" width="11.5703125" style="129" customWidth="1"/>
    <col min="4688" max="4688" width="10.7109375" style="129" customWidth="1"/>
    <col min="4689" max="4689" width="12" style="129" customWidth="1"/>
    <col min="4690" max="4690" width="11.5703125" style="129" customWidth="1"/>
    <col min="4691" max="4692" width="10.7109375" style="129" customWidth="1"/>
    <col min="4693" max="4694" width="11.5703125" style="129" customWidth="1"/>
    <col min="4695" max="4695" width="5.7109375" style="129"/>
    <col min="4696" max="4696" width="4.5703125" style="129" customWidth="1"/>
    <col min="4697" max="4708" width="12.7109375" style="129" customWidth="1"/>
    <col min="4709" max="4710" width="5.7109375" style="129"/>
    <col min="4711" max="4711" width="4.5703125" style="129" customWidth="1"/>
    <col min="4712" max="4712" width="1.7109375" style="129" customWidth="1"/>
    <col min="4713" max="4713" width="2.28515625" style="129" customWidth="1"/>
    <col min="4714" max="4714" width="33.28515625" style="129" customWidth="1"/>
    <col min="4715" max="4715" width="11.140625" style="129" customWidth="1"/>
    <col min="4716" max="4716" width="11.5703125" style="129" customWidth="1"/>
    <col min="4717" max="4717" width="10.7109375" style="129" customWidth="1"/>
    <col min="4718" max="4718" width="10.5703125" style="129" customWidth="1"/>
    <col min="4719" max="4719" width="11.5703125" style="129" customWidth="1"/>
    <col min="4720" max="4720" width="10.7109375" style="129" customWidth="1"/>
    <col min="4721" max="4721" width="12" style="129" customWidth="1"/>
    <col min="4722" max="4722" width="11.5703125" style="129" customWidth="1"/>
    <col min="4723" max="4724" width="10.7109375" style="129" customWidth="1"/>
    <col min="4725" max="4726" width="11.5703125" style="129" customWidth="1"/>
    <col min="4727" max="4727" width="5.7109375" style="129"/>
    <col min="4728" max="4728" width="4.5703125" style="129" customWidth="1"/>
    <col min="4729" max="4739" width="12.7109375" style="129" customWidth="1"/>
    <col min="4740" max="4740" width="15.7109375" style="129" bestFit="1" customWidth="1"/>
    <col min="4741" max="4865" width="5.7109375" style="129"/>
    <col min="4866" max="4866" width="4.5703125" style="129" customWidth="1"/>
    <col min="4867" max="4867" width="1.7109375" style="129" customWidth="1"/>
    <col min="4868" max="4868" width="10.7109375" style="129" customWidth="1"/>
    <col min="4869" max="4869" width="8.28515625" style="129" customWidth="1"/>
    <col min="4870" max="4870" width="10.7109375" style="129" customWidth="1"/>
    <col min="4871" max="4871" width="10.140625" style="129" customWidth="1"/>
    <col min="4872" max="4872" width="10.7109375" style="129" customWidth="1"/>
    <col min="4873" max="4873" width="7.7109375" style="129" customWidth="1"/>
    <col min="4874" max="4874" width="1.7109375" style="129" customWidth="1"/>
    <col min="4875" max="4876" width="9.7109375" style="129" customWidth="1"/>
    <col min="4877" max="4877" width="1.7109375" style="129" customWidth="1"/>
    <col min="4878" max="4878" width="2.28515625" style="129" customWidth="1"/>
    <col min="4879" max="4879" width="33.28515625" style="129" customWidth="1"/>
    <col min="4880" max="4880" width="1.7109375" style="129" customWidth="1"/>
    <col min="4881" max="4881" width="11.7109375" style="129" customWidth="1"/>
    <col min="4882" max="4882" width="7.85546875" style="129" customWidth="1"/>
    <col min="4883" max="4883" width="11.7109375" style="129" customWidth="1"/>
    <col min="4884" max="4884" width="7.85546875" style="129" customWidth="1"/>
    <col min="4885" max="4885" width="11.7109375" style="129" customWidth="1"/>
    <col min="4886" max="4886" width="7.5703125" style="129" customWidth="1"/>
    <col min="4887" max="4887" width="1.7109375" style="129" customWidth="1"/>
    <col min="4888" max="4888" width="9.7109375" style="129" customWidth="1"/>
    <col min="4889" max="4889" width="15" style="129" bestFit="1" customWidth="1"/>
    <col min="4890" max="4902" width="5.7109375" style="129"/>
    <col min="4903" max="4903" width="4.5703125" style="129" customWidth="1"/>
    <col min="4904" max="4904" width="1.7109375" style="129" customWidth="1"/>
    <col min="4905" max="4905" width="2.28515625" style="129" customWidth="1"/>
    <col min="4906" max="4906" width="33.28515625" style="129" customWidth="1"/>
    <col min="4907" max="4907" width="11.140625" style="129" customWidth="1"/>
    <col min="4908" max="4908" width="11.5703125" style="129" customWidth="1"/>
    <col min="4909" max="4909" width="10.7109375" style="129" customWidth="1"/>
    <col min="4910" max="4910" width="10.5703125" style="129" customWidth="1"/>
    <col min="4911" max="4911" width="11.5703125" style="129" customWidth="1"/>
    <col min="4912" max="4912" width="10.7109375" style="129" customWidth="1"/>
    <col min="4913" max="4913" width="12" style="129" customWidth="1"/>
    <col min="4914" max="4914" width="11.5703125" style="129" customWidth="1"/>
    <col min="4915" max="4915" width="10.7109375" style="129" customWidth="1"/>
    <col min="4916" max="4916" width="11.42578125" style="129" customWidth="1"/>
    <col min="4917" max="4917" width="12.140625" style="129" customWidth="1"/>
    <col min="4918" max="4918" width="11.5703125" style="129" customWidth="1"/>
    <col min="4919" max="4919" width="5.7109375" style="129"/>
    <col min="4920" max="4920" width="4.5703125" style="129" customWidth="1"/>
    <col min="4921" max="4921" width="11.140625" style="129" customWidth="1"/>
    <col min="4922" max="4922" width="11.5703125" style="129" customWidth="1"/>
    <col min="4923" max="4923" width="10.7109375" style="129" customWidth="1"/>
    <col min="4924" max="4924" width="10.5703125" style="129" customWidth="1"/>
    <col min="4925" max="4925" width="11.5703125" style="129" customWidth="1"/>
    <col min="4926" max="4926" width="10.7109375" style="129" customWidth="1"/>
    <col min="4927" max="4927" width="12" style="129" customWidth="1"/>
    <col min="4928" max="4928" width="11.5703125" style="129" customWidth="1"/>
    <col min="4929" max="4930" width="10.7109375" style="129" customWidth="1"/>
    <col min="4931" max="4932" width="11.5703125" style="129" customWidth="1"/>
    <col min="4933" max="4934" width="5.7109375" style="129"/>
    <col min="4935" max="4935" width="4.5703125" style="129" customWidth="1"/>
    <col min="4936" max="4936" width="1.7109375" style="129" customWidth="1"/>
    <col min="4937" max="4937" width="2.28515625" style="129" customWidth="1"/>
    <col min="4938" max="4938" width="33.28515625" style="129" customWidth="1"/>
    <col min="4939" max="4939" width="11.140625" style="129" customWidth="1"/>
    <col min="4940" max="4940" width="11.5703125" style="129" customWidth="1"/>
    <col min="4941" max="4941" width="10.7109375" style="129" customWidth="1"/>
    <col min="4942" max="4942" width="10.5703125" style="129" customWidth="1"/>
    <col min="4943" max="4943" width="11.5703125" style="129" customWidth="1"/>
    <col min="4944" max="4944" width="10.7109375" style="129" customWidth="1"/>
    <col min="4945" max="4945" width="12" style="129" customWidth="1"/>
    <col min="4946" max="4946" width="11.5703125" style="129" customWidth="1"/>
    <col min="4947" max="4948" width="10.7109375" style="129" customWidth="1"/>
    <col min="4949" max="4950" width="11.5703125" style="129" customWidth="1"/>
    <col min="4951" max="4951" width="5.7109375" style="129"/>
    <col min="4952" max="4952" width="4.5703125" style="129" customWidth="1"/>
    <col min="4953" max="4964" width="12.7109375" style="129" customWidth="1"/>
    <col min="4965" max="4966" width="5.7109375" style="129"/>
    <col min="4967" max="4967" width="4.5703125" style="129" customWidth="1"/>
    <col min="4968" max="4968" width="1.7109375" style="129" customWidth="1"/>
    <col min="4969" max="4969" width="2.28515625" style="129" customWidth="1"/>
    <col min="4970" max="4970" width="33.28515625" style="129" customWidth="1"/>
    <col min="4971" max="4971" width="11.140625" style="129" customWidth="1"/>
    <col min="4972" max="4972" width="11.5703125" style="129" customWidth="1"/>
    <col min="4973" max="4973" width="10.7109375" style="129" customWidth="1"/>
    <col min="4974" max="4974" width="10.5703125" style="129" customWidth="1"/>
    <col min="4975" max="4975" width="11.5703125" style="129" customWidth="1"/>
    <col min="4976" max="4976" width="10.7109375" style="129" customWidth="1"/>
    <col min="4977" max="4977" width="12" style="129" customWidth="1"/>
    <col min="4978" max="4978" width="11.5703125" style="129" customWidth="1"/>
    <col min="4979" max="4980" width="10.7109375" style="129" customWidth="1"/>
    <col min="4981" max="4982" width="11.5703125" style="129" customWidth="1"/>
    <col min="4983" max="4983" width="5.7109375" style="129"/>
    <col min="4984" max="4984" width="4.5703125" style="129" customWidth="1"/>
    <col min="4985" max="4995" width="12.7109375" style="129" customWidth="1"/>
    <col min="4996" max="4996" width="15.7109375" style="129" bestFit="1" customWidth="1"/>
    <col min="4997" max="5121" width="5.7109375" style="129"/>
    <col min="5122" max="5122" width="4.5703125" style="129" customWidth="1"/>
    <col min="5123" max="5123" width="1.7109375" style="129" customWidth="1"/>
    <col min="5124" max="5124" width="10.7109375" style="129" customWidth="1"/>
    <col min="5125" max="5125" width="8.28515625" style="129" customWidth="1"/>
    <col min="5126" max="5126" width="10.7109375" style="129" customWidth="1"/>
    <col min="5127" max="5127" width="10.140625" style="129" customWidth="1"/>
    <col min="5128" max="5128" width="10.7109375" style="129" customWidth="1"/>
    <col min="5129" max="5129" width="7.7109375" style="129" customWidth="1"/>
    <col min="5130" max="5130" width="1.7109375" style="129" customWidth="1"/>
    <col min="5131" max="5132" width="9.7109375" style="129" customWidth="1"/>
    <col min="5133" max="5133" width="1.7109375" style="129" customWidth="1"/>
    <col min="5134" max="5134" width="2.28515625" style="129" customWidth="1"/>
    <col min="5135" max="5135" width="33.28515625" style="129" customWidth="1"/>
    <col min="5136" max="5136" width="1.7109375" style="129" customWidth="1"/>
    <col min="5137" max="5137" width="11.7109375" style="129" customWidth="1"/>
    <col min="5138" max="5138" width="7.85546875" style="129" customWidth="1"/>
    <col min="5139" max="5139" width="11.7109375" style="129" customWidth="1"/>
    <col min="5140" max="5140" width="7.85546875" style="129" customWidth="1"/>
    <col min="5141" max="5141" width="11.7109375" style="129" customWidth="1"/>
    <col min="5142" max="5142" width="7.5703125" style="129" customWidth="1"/>
    <col min="5143" max="5143" width="1.7109375" style="129" customWidth="1"/>
    <col min="5144" max="5144" width="9.7109375" style="129" customWidth="1"/>
    <col min="5145" max="5145" width="15" style="129" bestFit="1" customWidth="1"/>
    <col min="5146" max="5158" width="5.7109375" style="129"/>
    <col min="5159" max="5159" width="4.5703125" style="129" customWidth="1"/>
    <col min="5160" max="5160" width="1.7109375" style="129" customWidth="1"/>
    <col min="5161" max="5161" width="2.28515625" style="129" customWidth="1"/>
    <col min="5162" max="5162" width="33.28515625" style="129" customWidth="1"/>
    <col min="5163" max="5163" width="11.140625" style="129" customWidth="1"/>
    <col min="5164" max="5164" width="11.5703125" style="129" customWidth="1"/>
    <col min="5165" max="5165" width="10.7109375" style="129" customWidth="1"/>
    <col min="5166" max="5166" width="10.5703125" style="129" customWidth="1"/>
    <col min="5167" max="5167" width="11.5703125" style="129" customWidth="1"/>
    <col min="5168" max="5168" width="10.7109375" style="129" customWidth="1"/>
    <col min="5169" max="5169" width="12" style="129" customWidth="1"/>
    <col min="5170" max="5170" width="11.5703125" style="129" customWidth="1"/>
    <col min="5171" max="5171" width="10.7109375" style="129" customWidth="1"/>
    <col min="5172" max="5172" width="11.42578125" style="129" customWidth="1"/>
    <col min="5173" max="5173" width="12.140625" style="129" customWidth="1"/>
    <col min="5174" max="5174" width="11.5703125" style="129" customWidth="1"/>
    <col min="5175" max="5175" width="5.7109375" style="129"/>
    <col min="5176" max="5176" width="4.5703125" style="129" customWidth="1"/>
    <col min="5177" max="5177" width="11.140625" style="129" customWidth="1"/>
    <col min="5178" max="5178" width="11.5703125" style="129" customWidth="1"/>
    <col min="5179" max="5179" width="10.7109375" style="129" customWidth="1"/>
    <col min="5180" max="5180" width="10.5703125" style="129" customWidth="1"/>
    <col min="5181" max="5181" width="11.5703125" style="129" customWidth="1"/>
    <col min="5182" max="5182" width="10.7109375" style="129" customWidth="1"/>
    <col min="5183" max="5183" width="12" style="129" customWidth="1"/>
    <col min="5184" max="5184" width="11.5703125" style="129" customWidth="1"/>
    <col min="5185" max="5186" width="10.7109375" style="129" customWidth="1"/>
    <col min="5187" max="5188" width="11.5703125" style="129" customWidth="1"/>
    <col min="5189" max="5190" width="5.7109375" style="129"/>
    <col min="5191" max="5191" width="4.5703125" style="129" customWidth="1"/>
    <col min="5192" max="5192" width="1.7109375" style="129" customWidth="1"/>
    <col min="5193" max="5193" width="2.28515625" style="129" customWidth="1"/>
    <col min="5194" max="5194" width="33.28515625" style="129" customWidth="1"/>
    <col min="5195" max="5195" width="11.140625" style="129" customWidth="1"/>
    <col min="5196" max="5196" width="11.5703125" style="129" customWidth="1"/>
    <col min="5197" max="5197" width="10.7109375" style="129" customWidth="1"/>
    <col min="5198" max="5198" width="10.5703125" style="129" customWidth="1"/>
    <col min="5199" max="5199" width="11.5703125" style="129" customWidth="1"/>
    <col min="5200" max="5200" width="10.7109375" style="129" customWidth="1"/>
    <col min="5201" max="5201" width="12" style="129" customWidth="1"/>
    <col min="5202" max="5202" width="11.5703125" style="129" customWidth="1"/>
    <col min="5203" max="5204" width="10.7109375" style="129" customWidth="1"/>
    <col min="5205" max="5206" width="11.5703125" style="129" customWidth="1"/>
    <col min="5207" max="5207" width="5.7109375" style="129"/>
    <col min="5208" max="5208" width="4.5703125" style="129" customWidth="1"/>
    <col min="5209" max="5220" width="12.7109375" style="129" customWidth="1"/>
    <col min="5221" max="5222" width="5.7109375" style="129"/>
    <col min="5223" max="5223" width="4.5703125" style="129" customWidth="1"/>
    <col min="5224" max="5224" width="1.7109375" style="129" customWidth="1"/>
    <col min="5225" max="5225" width="2.28515625" style="129" customWidth="1"/>
    <col min="5226" max="5226" width="33.28515625" style="129" customWidth="1"/>
    <col min="5227" max="5227" width="11.140625" style="129" customWidth="1"/>
    <col min="5228" max="5228" width="11.5703125" style="129" customWidth="1"/>
    <col min="5229" max="5229" width="10.7109375" style="129" customWidth="1"/>
    <col min="5230" max="5230" width="10.5703125" style="129" customWidth="1"/>
    <col min="5231" max="5231" width="11.5703125" style="129" customWidth="1"/>
    <col min="5232" max="5232" width="10.7109375" style="129" customWidth="1"/>
    <col min="5233" max="5233" width="12" style="129" customWidth="1"/>
    <col min="5234" max="5234" width="11.5703125" style="129" customWidth="1"/>
    <col min="5235" max="5236" width="10.7109375" style="129" customWidth="1"/>
    <col min="5237" max="5238" width="11.5703125" style="129" customWidth="1"/>
    <col min="5239" max="5239" width="5.7109375" style="129"/>
    <col min="5240" max="5240" width="4.5703125" style="129" customWidth="1"/>
    <col min="5241" max="5251" width="12.7109375" style="129" customWidth="1"/>
    <col min="5252" max="5252" width="15.7109375" style="129" bestFit="1" customWidth="1"/>
    <col min="5253" max="5377" width="5.7109375" style="129"/>
    <col min="5378" max="5378" width="4.5703125" style="129" customWidth="1"/>
    <col min="5379" max="5379" width="1.7109375" style="129" customWidth="1"/>
    <col min="5380" max="5380" width="10.7109375" style="129" customWidth="1"/>
    <col min="5381" max="5381" width="8.28515625" style="129" customWidth="1"/>
    <col min="5382" max="5382" width="10.7109375" style="129" customWidth="1"/>
    <col min="5383" max="5383" width="10.140625" style="129" customWidth="1"/>
    <col min="5384" max="5384" width="10.7109375" style="129" customWidth="1"/>
    <col min="5385" max="5385" width="7.7109375" style="129" customWidth="1"/>
    <col min="5386" max="5386" width="1.7109375" style="129" customWidth="1"/>
    <col min="5387" max="5388" width="9.7109375" style="129" customWidth="1"/>
    <col min="5389" max="5389" width="1.7109375" style="129" customWidth="1"/>
    <col min="5390" max="5390" width="2.28515625" style="129" customWidth="1"/>
    <col min="5391" max="5391" width="33.28515625" style="129" customWidth="1"/>
    <col min="5392" max="5392" width="1.7109375" style="129" customWidth="1"/>
    <col min="5393" max="5393" width="11.7109375" style="129" customWidth="1"/>
    <col min="5394" max="5394" width="7.85546875" style="129" customWidth="1"/>
    <col min="5395" max="5395" width="11.7109375" style="129" customWidth="1"/>
    <col min="5396" max="5396" width="7.85546875" style="129" customWidth="1"/>
    <col min="5397" max="5397" width="11.7109375" style="129" customWidth="1"/>
    <col min="5398" max="5398" width="7.5703125" style="129" customWidth="1"/>
    <col min="5399" max="5399" width="1.7109375" style="129" customWidth="1"/>
    <col min="5400" max="5400" width="9.7109375" style="129" customWidth="1"/>
    <col min="5401" max="5401" width="15" style="129" bestFit="1" customWidth="1"/>
    <col min="5402" max="5414" width="5.7109375" style="129"/>
    <col min="5415" max="5415" width="4.5703125" style="129" customWidth="1"/>
    <col min="5416" max="5416" width="1.7109375" style="129" customWidth="1"/>
    <col min="5417" max="5417" width="2.28515625" style="129" customWidth="1"/>
    <col min="5418" max="5418" width="33.28515625" style="129" customWidth="1"/>
    <col min="5419" max="5419" width="11.140625" style="129" customWidth="1"/>
    <col min="5420" max="5420" width="11.5703125" style="129" customWidth="1"/>
    <col min="5421" max="5421" width="10.7109375" style="129" customWidth="1"/>
    <col min="5422" max="5422" width="10.5703125" style="129" customWidth="1"/>
    <col min="5423" max="5423" width="11.5703125" style="129" customWidth="1"/>
    <col min="5424" max="5424" width="10.7109375" style="129" customWidth="1"/>
    <col min="5425" max="5425" width="12" style="129" customWidth="1"/>
    <col min="5426" max="5426" width="11.5703125" style="129" customWidth="1"/>
    <col min="5427" max="5427" width="10.7109375" style="129" customWidth="1"/>
    <col min="5428" max="5428" width="11.42578125" style="129" customWidth="1"/>
    <col min="5429" max="5429" width="12.140625" style="129" customWidth="1"/>
    <col min="5430" max="5430" width="11.5703125" style="129" customWidth="1"/>
    <col min="5431" max="5431" width="5.7109375" style="129"/>
    <col min="5432" max="5432" width="4.5703125" style="129" customWidth="1"/>
    <col min="5433" max="5433" width="11.140625" style="129" customWidth="1"/>
    <col min="5434" max="5434" width="11.5703125" style="129" customWidth="1"/>
    <col min="5435" max="5435" width="10.7109375" style="129" customWidth="1"/>
    <col min="5436" max="5436" width="10.5703125" style="129" customWidth="1"/>
    <col min="5437" max="5437" width="11.5703125" style="129" customWidth="1"/>
    <col min="5438" max="5438" width="10.7109375" style="129" customWidth="1"/>
    <col min="5439" max="5439" width="12" style="129" customWidth="1"/>
    <col min="5440" max="5440" width="11.5703125" style="129" customWidth="1"/>
    <col min="5441" max="5442" width="10.7109375" style="129" customWidth="1"/>
    <col min="5443" max="5444" width="11.5703125" style="129" customWidth="1"/>
    <col min="5445" max="5446" width="5.7109375" style="129"/>
    <col min="5447" max="5447" width="4.5703125" style="129" customWidth="1"/>
    <col min="5448" max="5448" width="1.7109375" style="129" customWidth="1"/>
    <col min="5449" max="5449" width="2.28515625" style="129" customWidth="1"/>
    <col min="5450" max="5450" width="33.28515625" style="129" customWidth="1"/>
    <col min="5451" max="5451" width="11.140625" style="129" customWidth="1"/>
    <col min="5452" max="5452" width="11.5703125" style="129" customWidth="1"/>
    <col min="5453" max="5453" width="10.7109375" style="129" customWidth="1"/>
    <col min="5454" max="5454" width="10.5703125" style="129" customWidth="1"/>
    <col min="5455" max="5455" width="11.5703125" style="129" customWidth="1"/>
    <col min="5456" max="5456" width="10.7109375" style="129" customWidth="1"/>
    <col min="5457" max="5457" width="12" style="129" customWidth="1"/>
    <col min="5458" max="5458" width="11.5703125" style="129" customWidth="1"/>
    <col min="5459" max="5460" width="10.7109375" style="129" customWidth="1"/>
    <col min="5461" max="5462" width="11.5703125" style="129" customWidth="1"/>
    <col min="5463" max="5463" width="5.7109375" style="129"/>
    <col min="5464" max="5464" width="4.5703125" style="129" customWidth="1"/>
    <col min="5465" max="5476" width="12.7109375" style="129" customWidth="1"/>
    <col min="5477" max="5478" width="5.7109375" style="129"/>
    <col min="5479" max="5479" width="4.5703125" style="129" customWidth="1"/>
    <col min="5480" max="5480" width="1.7109375" style="129" customWidth="1"/>
    <col min="5481" max="5481" width="2.28515625" style="129" customWidth="1"/>
    <col min="5482" max="5482" width="33.28515625" style="129" customWidth="1"/>
    <col min="5483" max="5483" width="11.140625" style="129" customWidth="1"/>
    <col min="5484" max="5484" width="11.5703125" style="129" customWidth="1"/>
    <col min="5485" max="5485" width="10.7109375" style="129" customWidth="1"/>
    <col min="5486" max="5486" width="10.5703125" style="129" customWidth="1"/>
    <col min="5487" max="5487" width="11.5703125" style="129" customWidth="1"/>
    <col min="5488" max="5488" width="10.7109375" style="129" customWidth="1"/>
    <col min="5489" max="5489" width="12" style="129" customWidth="1"/>
    <col min="5490" max="5490" width="11.5703125" style="129" customWidth="1"/>
    <col min="5491" max="5492" width="10.7109375" style="129" customWidth="1"/>
    <col min="5493" max="5494" width="11.5703125" style="129" customWidth="1"/>
    <col min="5495" max="5495" width="5.7109375" style="129"/>
    <col min="5496" max="5496" width="4.5703125" style="129" customWidth="1"/>
    <col min="5497" max="5507" width="12.7109375" style="129" customWidth="1"/>
    <col min="5508" max="5508" width="15.7109375" style="129" bestFit="1" customWidth="1"/>
    <col min="5509" max="5633" width="5.7109375" style="129"/>
    <col min="5634" max="5634" width="4.5703125" style="129" customWidth="1"/>
    <col min="5635" max="5635" width="1.7109375" style="129" customWidth="1"/>
    <col min="5636" max="5636" width="10.7109375" style="129" customWidth="1"/>
    <col min="5637" max="5637" width="8.28515625" style="129" customWidth="1"/>
    <col min="5638" max="5638" width="10.7109375" style="129" customWidth="1"/>
    <col min="5639" max="5639" width="10.140625" style="129" customWidth="1"/>
    <col min="5640" max="5640" width="10.7109375" style="129" customWidth="1"/>
    <col min="5641" max="5641" width="7.7109375" style="129" customWidth="1"/>
    <col min="5642" max="5642" width="1.7109375" style="129" customWidth="1"/>
    <col min="5643" max="5644" width="9.7109375" style="129" customWidth="1"/>
    <col min="5645" max="5645" width="1.7109375" style="129" customWidth="1"/>
    <col min="5646" max="5646" width="2.28515625" style="129" customWidth="1"/>
    <col min="5647" max="5647" width="33.28515625" style="129" customWidth="1"/>
    <col min="5648" max="5648" width="1.7109375" style="129" customWidth="1"/>
    <col min="5649" max="5649" width="11.7109375" style="129" customWidth="1"/>
    <col min="5650" max="5650" width="7.85546875" style="129" customWidth="1"/>
    <col min="5651" max="5651" width="11.7109375" style="129" customWidth="1"/>
    <col min="5652" max="5652" width="7.85546875" style="129" customWidth="1"/>
    <col min="5653" max="5653" width="11.7109375" style="129" customWidth="1"/>
    <col min="5654" max="5654" width="7.5703125" style="129" customWidth="1"/>
    <col min="5655" max="5655" width="1.7109375" style="129" customWidth="1"/>
    <col min="5656" max="5656" width="9.7109375" style="129" customWidth="1"/>
    <col min="5657" max="5657" width="15" style="129" bestFit="1" customWidth="1"/>
    <col min="5658" max="5670" width="5.7109375" style="129"/>
    <col min="5671" max="5671" width="4.5703125" style="129" customWidth="1"/>
    <col min="5672" max="5672" width="1.7109375" style="129" customWidth="1"/>
    <col min="5673" max="5673" width="2.28515625" style="129" customWidth="1"/>
    <col min="5674" max="5674" width="33.28515625" style="129" customWidth="1"/>
    <col min="5675" max="5675" width="11.140625" style="129" customWidth="1"/>
    <col min="5676" max="5676" width="11.5703125" style="129" customWidth="1"/>
    <col min="5677" max="5677" width="10.7109375" style="129" customWidth="1"/>
    <col min="5678" max="5678" width="10.5703125" style="129" customWidth="1"/>
    <col min="5679" max="5679" width="11.5703125" style="129" customWidth="1"/>
    <col min="5680" max="5680" width="10.7109375" style="129" customWidth="1"/>
    <col min="5681" max="5681" width="12" style="129" customWidth="1"/>
    <col min="5682" max="5682" width="11.5703125" style="129" customWidth="1"/>
    <col min="5683" max="5683" width="10.7109375" style="129" customWidth="1"/>
    <col min="5684" max="5684" width="11.42578125" style="129" customWidth="1"/>
    <col min="5685" max="5685" width="12.140625" style="129" customWidth="1"/>
    <col min="5686" max="5686" width="11.5703125" style="129" customWidth="1"/>
    <col min="5687" max="5687" width="5.7109375" style="129"/>
    <col min="5688" max="5688" width="4.5703125" style="129" customWidth="1"/>
    <col min="5689" max="5689" width="11.140625" style="129" customWidth="1"/>
    <col min="5690" max="5690" width="11.5703125" style="129" customWidth="1"/>
    <col min="5691" max="5691" width="10.7109375" style="129" customWidth="1"/>
    <col min="5692" max="5692" width="10.5703125" style="129" customWidth="1"/>
    <col min="5693" max="5693" width="11.5703125" style="129" customWidth="1"/>
    <col min="5694" max="5694" width="10.7109375" style="129" customWidth="1"/>
    <col min="5695" max="5695" width="12" style="129" customWidth="1"/>
    <col min="5696" max="5696" width="11.5703125" style="129" customWidth="1"/>
    <col min="5697" max="5698" width="10.7109375" style="129" customWidth="1"/>
    <col min="5699" max="5700" width="11.5703125" style="129" customWidth="1"/>
    <col min="5701" max="5702" width="5.7109375" style="129"/>
    <col min="5703" max="5703" width="4.5703125" style="129" customWidth="1"/>
    <col min="5704" max="5704" width="1.7109375" style="129" customWidth="1"/>
    <col min="5705" max="5705" width="2.28515625" style="129" customWidth="1"/>
    <col min="5706" max="5706" width="33.28515625" style="129" customWidth="1"/>
    <col min="5707" max="5707" width="11.140625" style="129" customWidth="1"/>
    <col min="5708" max="5708" width="11.5703125" style="129" customWidth="1"/>
    <col min="5709" max="5709" width="10.7109375" style="129" customWidth="1"/>
    <col min="5710" max="5710" width="10.5703125" style="129" customWidth="1"/>
    <col min="5711" max="5711" width="11.5703125" style="129" customWidth="1"/>
    <col min="5712" max="5712" width="10.7109375" style="129" customWidth="1"/>
    <col min="5713" max="5713" width="12" style="129" customWidth="1"/>
    <col min="5714" max="5714" width="11.5703125" style="129" customWidth="1"/>
    <col min="5715" max="5716" width="10.7109375" style="129" customWidth="1"/>
    <col min="5717" max="5718" width="11.5703125" style="129" customWidth="1"/>
    <col min="5719" max="5719" width="5.7109375" style="129"/>
    <col min="5720" max="5720" width="4.5703125" style="129" customWidth="1"/>
    <col min="5721" max="5732" width="12.7109375" style="129" customWidth="1"/>
    <col min="5733" max="5734" width="5.7109375" style="129"/>
    <col min="5735" max="5735" width="4.5703125" style="129" customWidth="1"/>
    <col min="5736" max="5736" width="1.7109375" style="129" customWidth="1"/>
    <col min="5737" max="5737" width="2.28515625" style="129" customWidth="1"/>
    <col min="5738" max="5738" width="33.28515625" style="129" customWidth="1"/>
    <col min="5739" max="5739" width="11.140625" style="129" customWidth="1"/>
    <col min="5740" max="5740" width="11.5703125" style="129" customWidth="1"/>
    <col min="5741" max="5741" width="10.7109375" style="129" customWidth="1"/>
    <col min="5742" max="5742" width="10.5703125" style="129" customWidth="1"/>
    <col min="5743" max="5743" width="11.5703125" style="129" customWidth="1"/>
    <col min="5744" max="5744" width="10.7109375" style="129" customWidth="1"/>
    <col min="5745" max="5745" width="12" style="129" customWidth="1"/>
    <col min="5746" max="5746" width="11.5703125" style="129" customWidth="1"/>
    <col min="5747" max="5748" width="10.7109375" style="129" customWidth="1"/>
    <col min="5749" max="5750" width="11.5703125" style="129" customWidth="1"/>
    <col min="5751" max="5751" width="5.7109375" style="129"/>
    <col min="5752" max="5752" width="4.5703125" style="129" customWidth="1"/>
    <col min="5753" max="5763" width="12.7109375" style="129" customWidth="1"/>
    <col min="5764" max="5764" width="15.7109375" style="129" bestFit="1" customWidth="1"/>
    <col min="5765" max="5889" width="5.7109375" style="129"/>
    <col min="5890" max="5890" width="4.5703125" style="129" customWidth="1"/>
    <col min="5891" max="5891" width="1.7109375" style="129" customWidth="1"/>
    <col min="5892" max="5892" width="10.7109375" style="129" customWidth="1"/>
    <col min="5893" max="5893" width="8.28515625" style="129" customWidth="1"/>
    <col min="5894" max="5894" width="10.7109375" style="129" customWidth="1"/>
    <col min="5895" max="5895" width="10.140625" style="129" customWidth="1"/>
    <col min="5896" max="5896" width="10.7109375" style="129" customWidth="1"/>
    <col min="5897" max="5897" width="7.7109375" style="129" customWidth="1"/>
    <col min="5898" max="5898" width="1.7109375" style="129" customWidth="1"/>
    <col min="5899" max="5900" width="9.7109375" style="129" customWidth="1"/>
    <col min="5901" max="5901" width="1.7109375" style="129" customWidth="1"/>
    <col min="5902" max="5902" width="2.28515625" style="129" customWidth="1"/>
    <col min="5903" max="5903" width="33.28515625" style="129" customWidth="1"/>
    <col min="5904" max="5904" width="1.7109375" style="129" customWidth="1"/>
    <col min="5905" max="5905" width="11.7109375" style="129" customWidth="1"/>
    <col min="5906" max="5906" width="7.85546875" style="129" customWidth="1"/>
    <col min="5907" max="5907" width="11.7109375" style="129" customWidth="1"/>
    <col min="5908" max="5908" width="7.85546875" style="129" customWidth="1"/>
    <col min="5909" max="5909" width="11.7109375" style="129" customWidth="1"/>
    <col min="5910" max="5910" width="7.5703125" style="129" customWidth="1"/>
    <col min="5911" max="5911" width="1.7109375" style="129" customWidth="1"/>
    <col min="5912" max="5912" width="9.7109375" style="129" customWidth="1"/>
    <col min="5913" max="5913" width="15" style="129" bestFit="1" customWidth="1"/>
    <col min="5914" max="5926" width="5.7109375" style="129"/>
    <col min="5927" max="5927" width="4.5703125" style="129" customWidth="1"/>
    <col min="5928" max="5928" width="1.7109375" style="129" customWidth="1"/>
    <col min="5929" max="5929" width="2.28515625" style="129" customWidth="1"/>
    <col min="5930" max="5930" width="33.28515625" style="129" customWidth="1"/>
    <col min="5931" max="5931" width="11.140625" style="129" customWidth="1"/>
    <col min="5932" max="5932" width="11.5703125" style="129" customWidth="1"/>
    <col min="5933" max="5933" width="10.7109375" style="129" customWidth="1"/>
    <col min="5934" max="5934" width="10.5703125" style="129" customWidth="1"/>
    <col min="5935" max="5935" width="11.5703125" style="129" customWidth="1"/>
    <col min="5936" max="5936" width="10.7109375" style="129" customWidth="1"/>
    <col min="5937" max="5937" width="12" style="129" customWidth="1"/>
    <col min="5938" max="5938" width="11.5703125" style="129" customWidth="1"/>
    <col min="5939" max="5939" width="10.7109375" style="129" customWidth="1"/>
    <col min="5940" max="5940" width="11.42578125" style="129" customWidth="1"/>
    <col min="5941" max="5941" width="12.140625" style="129" customWidth="1"/>
    <col min="5942" max="5942" width="11.5703125" style="129" customWidth="1"/>
    <col min="5943" max="5943" width="5.7109375" style="129"/>
    <col min="5944" max="5944" width="4.5703125" style="129" customWidth="1"/>
    <col min="5945" max="5945" width="11.140625" style="129" customWidth="1"/>
    <col min="5946" max="5946" width="11.5703125" style="129" customWidth="1"/>
    <col min="5947" max="5947" width="10.7109375" style="129" customWidth="1"/>
    <col min="5948" max="5948" width="10.5703125" style="129" customWidth="1"/>
    <col min="5949" max="5949" width="11.5703125" style="129" customWidth="1"/>
    <col min="5950" max="5950" width="10.7109375" style="129" customWidth="1"/>
    <col min="5951" max="5951" width="12" style="129" customWidth="1"/>
    <col min="5952" max="5952" width="11.5703125" style="129" customWidth="1"/>
    <col min="5953" max="5954" width="10.7109375" style="129" customWidth="1"/>
    <col min="5955" max="5956" width="11.5703125" style="129" customWidth="1"/>
    <col min="5957" max="5958" width="5.7109375" style="129"/>
    <col min="5959" max="5959" width="4.5703125" style="129" customWidth="1"/>
    <col min="5960" max="5960" width="1.7109375" style="129" customWidth="1"/>
    <col min="5961" max="5961" width="2.28515625" style="129" customWidth="1"/>
    <col min="5962" max="5962" width="33.28515625" style="129" customWidth="1"/>
    <col min="5963" max="5963" width="11.140625" style="129" customWidth="1"/>
    <col min="5964" max="5964" width="11.5703125" style="129" customWidth="1"/>
    <col min="5965" max="5965" width="10.7109375" style="129" customWidth="1"/>
    <col min="5966" max="5966" width="10.5703125" style="129" customWidth="1"/>
    <col min="5967" max="5967" width="11.5703125" style="129" customWidth="1"/>
    <col min="5968" max="5968" width="10.7109375" style="129" customWidth="1"/>
    <col min="5969" max="5969" width="12" style="129" customWidth="1"/>
    <col min="5970" max="5970" width="11.5703125" style="129" customWidth="1"/>
    <col min="5971" max="5972" width="10.7109375" style="129" customWidth="1"/>
    <col min="5973" max="5974" width="11.5703125" style="129" customWidth="1"/>
    <col min="5975" max="5975" width="5.7109375" style="129"/>
    <col min="5976" max="5976" width="4.5703125" style="129" customWidth="1"/>
    <col min="5977" max="5988" width="12.7109375" style="129" customWidth="1"/>
    <col min="5989" max="5990" width="5.7109375" style="129"/>
    <col min="5991" max="5991" width="4.5703125" style="129" customWidth="1"/>
    <col min="5992" max="5992" width="1.7109375" style="129" customWidth="1"/>
    <col min="5993" max="5993" width="2.28515625" style="129" customWidth="1"/>
    <col min="5994" max="5994" width="33.28515625" style="129" customWidth="1"/>
    <col min="5995" max="5995" width="11.140625" style="129" customWidth="1"/>
    <col min="5996" max="5996" width="11.5703125" style="129" customWidth="1"/>
    <col min="5997" max="5997" width="10.7109375" style="129" customWidth="1"/>
    <col min="5998" max="5998" width="10.5703125" style="129" customWidth="1"/>
    <col min="5999" max="5999" width="11.5703125" style="129" customWidth="1"/>
    <col min="6000" max="6000" width="10.7109375" style="129" customWidth="1"/>
    <col min="6001" max="6001" width="12" style="129" customWidth="1"/>
    <col min="6002" max="6002" width="11.5703125" style="129" customWidth="1"/>
    <col min="6003" max="6004" width="10.7109375" style="129" customWidth="1"/>
    <col min="6005" max="6006" width="11.5703125" style="129" customWidth="1"/>
    <col min="6007" max="6007" width="5.7109375" style="129"/>
    <col min="6008" max="6008" width="4.5703125" style="129" customWidth="1"/>
    <col min="6009" max="6019" width="12.7109375" style="129" customWidth="1"/>
    <col min="6020" max="6020" width="15.7109375" style="129" bestFit="1" customWidth="1"/>
    <col min="6021" max="6145" width="5.7109375" style="129"/>
    <col min="6146" max="6146" width="4.5703125" style="129" customWidth="1"/>
    <col min="6147" max="6147" width="1.7109375" style="129" customWidth="1"/>
    <col min="6148" max="6148" width="10.7109375" style="129" customWidth="1"/>
    <col min="6149" max="6149" width="8.28515625" style="129" customWidth="1"/>
    <col min="6150" max="6150" width="10.7109375" style="129" customWidth="1"/>
    <col min="6151" max="6151" width="10.140625" style="129" customWidth="1"/>
    <col min="6152" max="6152" width="10.7109375" style="129" customWidth="1"/>
    <col min="6153" max="6153" width="7.7109375" style="129" customWidth="1"/>
    <col min="6154" max="6154" width="1.7109375" style="129" customWidth="1"/>
    <col min="6155" max="6156" width="9.7109375" style="129" customWidth="1"/>
    <col min="6157" max="6157" width="1.7109375" style="129" customWidth="1"/>
    <col min="6158" max="6158" width="2.28515625" style="129" customWidth="1"/>
    <col min="6159" max="6159" width="33.28515625" style="129" customWidth="1"/>
    <col min="6160" max="6160" width="1.7109375" style="129" customWidth="1"/>
    <col min="6161" max="6161" width="11.7109375" style="129" customWidth="1"/>
    <col min="6162" max="6162" width="7.85546875" style="129" customWidth="1"/>
    <col min="6163" max="6163" width="11.7109375" style="129" customWidth="1"/>
    <col min="6164" max="6164" width="7.85546875" style="129" customWidth="1"/>
    <col min="6165" max="6165" width="11.7109375" style="129" customWidth="1"/>
    <col min="6166" max="6166" width="7.5703125" style="129" customWidth="1"/>
    <col min="6167" max="6167" width="1.7109375" style="129" customWidth="1"/>
    <col min="6168" max="6168" width="9.7109375" style="129" customWidth="1"/>
    <col min="6169" max="6169" width="15" style="129" bestFit="1" customWidth="1"/>
    <col min="6170" max="6182" width="5.7109375" style="129"/>
    <col min="6183" max="6183" width="4.5703125" style="129" customWidth="1"/>
    <col min="6184" max="6184" width="1.7109375" style="129" customWidth="1"/>
    <col min="6185" max="6185" width="2.28515625" style="129" customWidth="1"/>
    <col min="6186" max="6186" width="33.28515625" style="129" customWidth="1"/>
    <col min="6187" max="6187" width="11.140625" style="129" customWidth="1"/>
    <col min="6188" max="6188" width="11.5703125" style="129" customWidth="1"/>
    <col min="6189" max="6189" width="10.7109375" style="129" customWidth="1"/>
    <col min="6190" max="6190" width="10.5703125" style="129" customWidth="1"/>
    <col min="6191" max="6191" width="11.5703125" style="129" customWidth="1"/>
    <col min="6192" max="6192" width="10.7109375" style="129" customWidth="1"/>
    <col min="6193" max="6193" width="12" style="129" customWidth="1"/>
    <col min="6194" max="6194" width="11.5703125" style="129" customWidth="1"/>
    <col min="6195" max="6195" width="10.7109375" style="129" customWidth="1"/>
    <col min="6196" max="6196" width="11.42578125" style="129" customWidth="1"/>
    <col min="6197" max="6197" width="12.140625" style="129" customWidth="1"/>
    <col min="6198" max="6198" width="11.5703125" style="129" customWidth="1"/>
    <col min="6199" max="6199" width="5.7109375" style="129"/>
    <col min="6200" max="6200" width="4.5703125" style="129" customWidth="1"/>
    <col min="6201" max="6201" width="11.140625" style="129" customWidth="1"/>
    <col min="6202" max="6202" width="11.5703125" style="129" customWidth="1"/>
    <col min="6203" max="6203" width="10.7109375" style="129" customWidth="1"/>
    <col min="6204" max="6204" width="10.5703125" style="129" customWidth="1"/>
    <col min="6205" max="6205" width="11.5703125" style="129" customWidth="1"/>
    <col min="6206" max="6206" width="10.7109375" style="129" customWidth="1"/>
    <col min="6207" max="6207" width="12" style="129" customWidth="1"/>
    <col min="6208" max="6208" width="11.5703125" style="129" customWidth="1"/>
    <col min="6209" max="6210" width="10.7109375" style="129" customWidth="1"/>
    <col min="6211" max="6212" width="11.5703125" style="129" customWidth="1"/>
    <col min="6213" max="6214" width="5.7109375" style="129"/>
    <col min="6215" max="6215" width="4.5703125" style="129" customWidth="1"/>
    <col min="6216" max="6216" width="1.7109375" style="129" customWidth="1"/>
    <col min="6217" max="6217" width="2.28515625" style="129" customWidth="1"/>
    <col min="6218" max="6218" width="33.28515625" style="129" customWidth="1"/>
    <col min="6219" max="6219" width="11.140625" style="129" customWidth="1"/>
    <col min="6220" max="6220" width="11.5703125" style="129" customWidth="1"/>
    <col min="6221" max="6221" width="10.7109375" style="129" customWidth="1"/>
    <col min="6222" max="6222" width="10.5703125" style="129" customWidth="1"/>
    <col min="6223" max="6223" width="11.5703125" style="129" customWidth="1"/>
    <col min="6224" max="6224" width="10.7109375" style="129" customWidth="1"/>
    <col min="6225" max="6225" width="12" style="129" customWidth="1"/>
    <col min="6226" max="6226" width="11.5703125" style="129" customWidth="1"/>
    <col min="6227" max="6228" width="10.7109375" style="129" customWidth="1"/>
    <col min="6229" max="6230" width="11.5703125" style="129" customWidth="1"/>
    <col min="6231" max="6231" width="5.7109375" style="129"/>
    <col min="6232" max="6232" width="4.5703125" style="129" customWidth="1"/>
    <col min="6233" max="6244" width="12.7109375" style="129" customWidth="1"/>
    <col min="6245" max="6246" width="5.7109375" style="129"/>
    <col min="6247" max="6247" width="4.5703125" style="129" customWidth="1"/>
    <col min="6248" max="6248" width="1.7109375" style="129" customWidth="1"/>
    <col min="6249" max="6249" width="2.28515625" style="129" customWidth="1"/>
    <col min="6250" max="6250" width="33.28515625" style="129" customWidth="1"/>
    <col min="6251" max="6251" width="11.140625" style="129" customWidth="1"/>
    <col min="6252" max="6252" width="11.5703125" style="129" customWidth="1"/>
    <col min="6253" max="6253" width="10.7109375" style="129" customWidth="1"/>
    <col min="6254" max="6254" width="10.5703125" style="129" customWidth="1"/>
    <col min="6255" max="6255" width="11.5703125" style="129" customWidth="1"/>
    <col min="6256" max="6256" width="10.7109375" style="129" customWidth="1"/>
    <col min="6257" max="6257" width="12" style="129" customWidth="1"/>
    <col min="6258" max="6258" width="11.5703125" style="129" customWidth="1"/>
    <col min="6259" max="6260" width="10.7109375" style="129" customWidth="1"/>
    <col min="6261" max="6262" width="11.5703125" style="129" customWidth="1"/>
    <col min="6263" max="6263" width="5.7109375" style="129"/>
    <col min="6264" max="6264" width="4.5703125" style="129" customWidth="1"/>
    <col min="6265" max="6275" width="12.7109375" style="129" customWidth="1"/>
    <col min="6276" max="6276" width="15.7109375" style="129" bestFit="1" customWidth="1"/>
    <col min="6277" max="6401" width="5.7109375" style="129"/>
    <col min="6402" max="6402" width="4.5703125" style="129" customWidth="1"/>
    <col min="6403" max="6403" width="1.7109375" style="129" customWidth="1"/>
    <col min="6404" max="6404" width="10.7109375" style="129" customWidth="1"/>
    <col min="6405" max="6405" width="8.28515625" style="129" customWidth="1"/>
    <col min="6406" max="6406" width="10.7109375" style="129" customWidth="1"/>
    <col min="6407" max="6407" width="10.140625" style="129" customWidth="1"/>
    <col min="6408" max="6408" width="10.7109375" style="129" customWidth="1"/>
    <col min="6409" max="6409" width="7.7109375" style="129" customWidth="1"/>
    <col min="6410" max="6410" width="1.7109375" style="129" customWidth="1"/>
    <col min="6411" max="6412" width="9.7109375" style="129" customWidth="1"/>
    <col min="6413" max="6413" width="1.7109375" style="129" customWidth="1"/>
    <col min="6414" max="6414" width="2.28515625" style="129" customWidth="1"/>
    <col min="6415" max="6415" width="33.28515625" style="129" customWidth="1"/>
    <col min="6416" max="6416" width="1.7109375" style="129" customWidth="1"/>
    <col min="6417" max="6417" width="11.7109375" style="129" customWidth="1"/>
    <col min="6418" max="6418" width="7.85546875" style="129" customWidth="1"/>
    <col min="6419" max="6419" width="11.7109375" style="129" customWidth="1"/>
    <col min="6420" max="6420" width="7.85546875" style="129" customWidth="1"/>
    <col min="6421" max="6421" width="11.7109375" style="129" customWidth="1"/>
    <col min="6422" max="6422" width="7.5703125" style="129" customWidth="1"/>
    <col min="6423" max="6423" width="1.7109375" style="129" customWidth="1"/>
    <col min="6424" max="6424" width="9.7109375" style="129" customWidth="1"/>
    <col min="6425" max="6425" width="15" style="129" bestFit="1" customWidth="1"/>
    <col min="6426" max="6438" width="5.7109375" style="129"/>
    <col min="6439" max="6439" width="4.5703125" style="129" customWidth="1"/>
    <col min="6440" max="6440" width="1.7109375" style="129" customWidth="1"/>
    <col min="6441" max="6441" width="2.28515625" style="129" customWidth="1"/>
    <col min="6442" max="6442" width="33.28515625" style="129" customWidth="1"/>
    <col min="6443" max="6443" width="11.140625" style="129" customWidth="1"/>
    <col min="6444" max="6444" width="11.5703125" style="129" customWidth="1"/>
    <col min="6445" max="6445" width="10.7109375" style="129" customWidth="1"/>
    <col min="6446" max="6446" width="10.5703125" style="129" customWidth="1"/>
    <col min="6447" max="6447" width="11.5703125" style="129" customWidth="1"/>
    <col min="6448" max="6448" width="10.7109375" style="129" customWidth="1"/>
    <col min="6449" max="6449" width="12" style="129" customWidth="1"/>
    <col min="6450" max="6450" width="11.5703125" style="129" customWidth="1"/>
    <col min="6451" max="6451" width="10.7109375" style="129" customWidth="1"/>
    <col min="6452" max="6452" width="11.42578125" style="129" customWidth="1"/>
    <col min="6453" max="6453" width="12.140625" style="129" customWidth="1"/>
    <col min="6454" max="6454" width="11.5703125" style="129" customWidth="1"/>
    <col min="6455" max="6455" width="5.7109375" style="129"/>
    <col min="6456" max="6456" width="4.5703125" style="129" customWidth="1"/>
    <col min="6457" max="6457" width="11.140625" style="129" customWidth="1"/>
    <col min="6458" max="6458" width="11.5703125" style="129" customWidth="1"/>
    <col min="6459" max="6459" width="10.7109375" style="129" customWidth="1"/>
    <col min="6460" max="6460" width="10.5703125" style="129" customWidth="1"/>
    <col min="6461" max="6461" width="11.5703125" style="129" customWidth="1"/>
    <col min="6462" max="6462" width="10.7109375" style="129" customWidth="1"/>
    <col min="6463" max="6463" width="12" style="129" customWidth="1"/>
    <col min="6464" max="6464" width="11.5703125" style="129" customWidth="1"/>
    <col min="6465" max="6466" width="10.7109375" style="129" customWidth="1"/>
    <col min="6467" max="6468" width="11.5703125" style="129" customWidth="1"/>
    <col min="6469" max="6470" width="5.7109375" style="129"/>
    <col min="6471" max="6471" width="4.5703125" style="129" customWidth="1"/>
    <col min="6472" max="6472" width="1.7109375" style="129" customWidth="1"/>
    <col min="6473" max="6473" width="2.28515625" style="129" customWidth="1"/>
    <col min="6474" max="6474" width="33.28515625" style="129" customWidth="1"/>
    <col min="6475" max="6475" width="11.140625" style="129" customWidth="1"/>
    <col min="6476" max="6476" width="11.5703125" style="129" customWidth="1"/>
    <col min="6477" max="6477" width="10.7109375" style="129" customWidth="1"/>
    <col min="6478" max="6478" width="10.5703125" style="129" customWidth="1"/>
    <col min="6479" max="6479" width="11.5703125" style="129" customWidth="1"/>
    <col min="6480" max="6480" width="10.7109375" style="129" customWidth="1"/>
    <col min="6481" max="6481" width="12" style="129" customWidth="1"/>
    <col min="6482" max="6482" width="11.5703125" style="129" customWidth="1"/>
    <col min="6483" max="6484" width="10.7109375" style="129" customWidth="1"/>
    <col min="6485" max="6486" width="11.5703125" style="129" customWidth="1"/>
    <col min="6487" max="6487" width="5.7109375" style="129"/>
    <col min="6488" max="6488" width="4.5703125" style="129" customWidth="1"/>
    <col min="6489" max="6500" width="12.7109375" style="129" customWidth="1"/>
    <col min="6501" max="6502" width="5.7109375" style="129"/>
    <col min="6503" max="6503" width="4.5703125" style="129" customWidth="1"/>
    <col min="6504" max="6504" width="1.7109375" style="129" customWidth="1"/>
    <col min="6505" max="6505" width="2.28515625" style="129" customWidth="1"/>
    <col min="6506" max="6506" width="33.28515625" style="129" customWidth="1"/>
    <col min="6507" max="6507" width="11.140625" style="129" customWidth="1"/>
    <col min="6508" max="6508" width="11.5703125" style="129" customWidth="1"/>
    <col min="6509" max="6509" width="10.7109375" style="129" customWidth="1"/>
    <col min="6510" max="6510" width="10.5703125" style="129" customWidth="1"/>
    <col min="6511" max="6511" width="11.5703125" style="129" customWidth="1"/>
    <col min="6512" max="6512" width="10.7109375" style="129" customWidth="1"/>
    <col min="6513" max="6513" width="12" style="129" customWidth="1"/>
    <col min="6514" max="6514" width="11.5703125" style="129" customWidth="1"/>
    <col min="6515" max="6516" width="10.7109375" style="129" customWidth="1"/>
    <col min="6517" max="6518" width="11.5703125" style="129" customWidth="1"/>
    <col min="6519" max="6519" width="5.7109375" style="129"/>
    <col min="6520" max="6520" width="4.5703125" style="129" customWidth="1"/>
    <col min="6521" max="6531" width="12.7109375" style="129" customWidth="1"/>
    <col min="6532" max="6532" width="15.7109375" style="129" bestFit="1" customWidth="1"/>
    <col min="6533" max="6657" width="5.7109375" style="129"/>
    <col min="6658" max="6658" width="4.5703125" style="129" customWidth="1"/>
    <col min="6659" max="6659" width="1.7109375" style="129" customWidth="1"/>
    <col min="6660" max="6660" width="10.7109375" style="129" customWidth="1"/>
    <col min="6661" max="6661" width="8.28515625" style="129" customWidth="1"/>
    <col min="6662" max="6662" width="10.7109375" style="129" customWidth="1"/>
    <col min="6663" max="6663" width="10.140625" style="129" customWidth="1"/>
    <col min="6664" max="6664" width="10.7109375" style="129" customWidth="1"/>
    <col min="6665" max="6665" width="7.7109375" style="129" customWidth="1"/>
    <col min="6666" max="6666" width="1.7109375" style="129" customWidth="1"/>
    <col min="6667" max="6668" width="9.7109375" style="129" customWidth="1"/>
    <col min="6669" max="6669" width="1.7109375" style="129" customWidth="1"/>
    <col min="6670" max="6670" width="2.28515625" style="129" customWidth="1"/>
    <col min="6671" max="6671" width="33.28515625" style="129" customWidth="1"/>
    <col min="6672" max="6672" width="1.7109375" style="129" customWidth="1"/>
    <col min="6673" max="6673" width="11.7109375" style="129" customWidth="1"/>
    <col min="6674" max="6674" width="7.85546875" style="129" customWidth="1"/>
    <col min="6675" max="6675" width="11.7109375" style="129" customWidth="1"/>
    <col min="6676" max="6676" width="7.85546875" style="129" customWidth="1"/>
    <col min="6677" max="6677" width="11.7109375" style="129" customWidth="1"/>
    <col min="6678" max="6678" width="7.5703125" style="129" customWidth="1"/>
    <col min="6679" max="6679" width="1.7109375" style="129" customWidth="1"/>
    <col min="6680" max="6680" width="9.7109375" style="129" customWidth="1"/>
    <col min="6681" max="6681" width="15" style="129" bestFit="1" customWidth="1"/>
    <col min="6682" max="6694" width="5.7109375" style="129"/>
    <col min="6695" max="6695" width="4.5703125" style="129" customWidth="1"/>
    <col min="6696" max="6696" width="1.7109375" style="129" customWidth="1"/>
    <col min="6697" max="6697" width="2.28515625" style="129" customWidth="1"/>
    <col min="6698" max="6698" width="33.28515625" style="129" customWidth="1"/>
    <col min="6699" max="6699" width="11.140625" style="129" customWidth="1"/>
    <col min="6700" max="6700" width="11.5703125" style="129" customWidth="1"/>
    <col min="6701" max="6701" width="10.7109375" style="129" customWidth="1"/>
    <col min="6702" max="6702" width="10.5703125" style="129" customWidth="1"/>
    <col min="6703" max="6703" width="11.5703125" style="129" customWidth="1"/>
    <col min="6704" max="6704" width="10.7109375" style="129" customWidth="1"/>
    <col min="6705" max="6705" width="12" style="129" customWidth="1"/>
    <col min="6706" max="6706" width="11.5703125" style="129" customWidth="1"/>
    <col min="6707" max="6707" width="10.7109375" style="129" customWidth="1"/>
    <col min="6708" max="6708" width="11.42578125" style="129" customWidth="1"/>
    <col min="6709" max="6709" width="12.140625" style="129" customWidth="1"/>
    <col min="6710" max="6710" width="11.5703125" style="129" customWidth="1"/>
    <col min="6711" max="6711" width="5.7109375" style="129"/>
    <col min="6712" max="6712" width="4.5703125" style="129" customWidth="1"/>
    <col min="6713" max="6713" width="11.140625" style="129" customWidth="1"/>
    <col min="6714" max="6714" width="11.5703125" style="129" customWidth="1"/>
    <col min="6715" max="6715" width="10.7109375" style="129" customWidth="1"/>
    <col min="6716" max="6716" width="10.5703125" style="129" customWidth="1"/>
    <col min="6717" max="6717" width="11.5703125" style="129" customWidth="1"/>
    <col min="6718" max="6718" width="10.7109375" style="129" customWidth="1"/>
    <col min="6719" max="6719" width="12" style="129" customWidth="1"/>
    <col min="6720" max="6720" width="11.5703125" style="129" customWidth="1"/>
    <col min="6721" max="6722" width="10.7109375" style="129" customWidth="1"/>
    <col min="6723" max="6724" width="11.5703125" style="129" customWidth="1"/>
    <col min="6725" max="6726" width="5.7109375" style="129"/>
    <col min="6727" max="6727" width="4.5703125" style="129" customWidth="1"/>
    <col min="6728" max="6728" width="1.7109375" style="129" customWidth="1"/>
    <col min="6729" max="6729" width="2.28515625" style="129" customWidth="1"/>
    <col min="6730" max="6730" width="33.28515625" style="129" customWidth="1"/>
    <col min="6731" max="6731" width="11.140625" style="129" customWidth="1"/>
    <col min="6732" max="6732" width="11.5703125" style="129" customWidth="1"/>
    <col min="6733" max="6733" width="10.7109375" style="129" customWidth="1"/>
    <col min="6734" max="6734" width="10.5703125" style="129" customWidth="1"/>
    <col min="6735" max="6735" width="11.5703125" style="129" customWidth="1"/>
    <col min="6736" max="6736" width="10.7109375" style="129" customWidth="1"/>
    <col min="6737" max="6737" width="12" style="129" customWidth="1"/>
    <col min="6738" max="6738" width="11.5703125" style="129" customWidth="1"/>
    <col min="6739" max="6740" width="10.7109375" style="129" customWidth="1"/>
    <col min="6741" max="6742" width="11.5703125" style="129" customWidth="1"/>
    <col min="6743" max="6743" width="5.7109375" style="129"/>
    <col min="6744" max="6744" width="4.5703125" style="129" customWidth="1"/>
    <col min="6745" max="6756" width="12.7109375" style="129" customWidth="1"/>
    <col min="6757" max="6758" width="5.7109375" style="129"/>
    <col min="6759" max="6759" width="4.5703125" style="129" customWidth="1"/>
    <col min="6760" max="6760" width="1.7109375" style="129" customWidth="1"/>
    <col min="6761" max="6761" width="2.28515625" style="129" customWidth="1"/>
    <col min="6762" max="6762" width="33.28515625" style="129" customWidth="1"/>
    <col min="6763" max="6763" width="11.140625" style="129" customWidth="1"/>
    <col min="6764" max="6764" width="11.5703125" style="129" customWidth="1"/>
    <col min="6765" max="6765" width="10.7109375" style="129" customWidth="1"/>
    <col min="6766" max="6766" width="10.5703125" style="129" customWidth="1"/>
    <col min="6767" max="6767" width="11.5703125" style="129" customWidth="1"/>
    <col min="6768" max="6768" width="10.7109375" style="129" customWidth="1"/>
    <col min="6769" max="6769" width="12" style="129" customWidth="1"/>
    <col min="6770" max="6770" width="11.5703125" style="129" customWidth="1"/>
    <col min="6771" max="6772" width="10.7109375" style="129" customWidth="1"/>
    <col min="6773" max="6774" width="11.5703125" style="129" customWidth="1"/>
    <col min="6775" max="6775" width="5.7109375" style="129"/>
    <col min="6776" max="6776" width="4.5703125" style="129" customWidth="1"/>
    <col min="6777" max="6787" width="12.7109375" style="129" customWidth="1"/>
    <col min="6788" max="6788" width="15.7109375" style="129" bestFit="1" customWidth="1"/>
    <col min="6789" max="6913" width="5.7109375" style="129"/>
    <col min="6914" max="6914" width="4.5703125" style="129" customWidth="1"/>
    <col min="6915" max="6915" width="1.7109375" style="129" customWidth="1"/>
    <col min="6916" max="6916" width="10.7109375" style="129" customWidth="1"/>
    <col min="6917" max="6917" width="8.28515625" style="129" customWidth="1"/>
    <col min="6918" max="6918" width="10.7109375" style="129" customWidth="1"/>
    <col min="6919" max="6919" width="10.140625" style="129" customWidth="1"/>
    <col min="6920" max="6920" width="10.7109375" style="129" customWidth="1"/>
    <col min="6921" max="6921" width="7.7109375" style="129" customWidth="1"/>
    <col min="6922" max="6922" width="1.7109375" style="129" customWidth="1"/>
    <col min="6923" max="6924" width="9.7109375" style="129" customWidth="1"/>
    <col min="6925" max="6925" width="1.7109375" style="129" customWidth="1"/>
    <col min="6926" max="6926" width="2.28515625" style="129" customWidth="1"/>
    <col min="6927" max="6927" width="33.28515625" style="129" customWidth="1"/>
    <col min="6928" max="6928" width="1.7109375" style="129" customWidth="1"/>
    <col min="6929" max="6929" width="11.7109375" style="129" customWidth="1"/>
    <col min="6930" max="6930" width="7.85546875" style="129" customWidth="1"/>
    <col min="6931" max="6931" width="11.7109375" style="129" customWidth="1"/>
    <col min="6932" max="6932" width="7.85546875" style="129" customWidth="1"/>
    <col min="6933" max="6933" width="11.7109375" style="129" customWidth="1"/>
    <col min="6934" max="6934" width="7.5703125" style="129" customWidth="1"/>
    <col min="6935" max="6935" width="1.7109375" style="129" customWidth="1"/>
    <col min="6936" max="6936" width="9.7109375" style="129" customWidth="1"/>
    <col min="6937" max="6937" width="15" style="129" bestFit="1" customWidth="1"/>
    <col min="6938" max="6950" width="5.7109375" style="129"/>
    <col min="6951" max="6951" width="4.5703125" style="129" customWidth="1"/>
    <col min="6952" max="6952" width="1.7109375" style="129" customWidth="1"/>
    <col min="6953" max="6953" width="2.28515625" style="129" customWidth="1"/>
    <col min="6954" max="6954" width="33.28515625" style="129" customWidth="1"/>
    <col min="6955" max="6955" width="11.140625" style="129" customWidth="1"/>
    <col min="6956" max="6956" width="11.5703125" style="129" customWidth="1"/>
    <col min="6957" max="6957" width="10.7109375" style="129" customWidth="1"/>
    <col min="6958" max="6958" width="10.5703125" style="129" customWidth="1"/>
    <col min="6959" max="6959" width="11.5703125" style="129" customWidth="1"/>
    <col min="6960" max="6960" width="10.7109375" style="129" customWidth="1"/>
    <col min="6961" max="6961" width="12" style="129" customWidth="1"/>
    <col min="6962" max="6962" width="11.5703125" style="129" customWidth="1"/>
    <col min="6963" max="6963" width="10.7109375" style="129" customWidth="1"/>
    <col min="6964" max="6964" width="11.42578125" style="129" customWidth="1"/>
    <col min="6965" max="6965" width="12.140625" style="129" customWidth="1"/>
    <col min="6966" max="6966" width="11.5703125" style="129" customWidth="1"/>
    <col min="6967" max="6967" width="5.7109375" style="129"/>
    <col min="6968" max="6968" width="4.5703125" style="129" customWidth="1"/>
    <col min="6969" max="6969" width="11.140625" style="129" customWidth="1"/>
    <col min="6970" max="6970" width="11.5703125" style="129" customWidth="1"/>
    <col min="6971" max="6971" width="10.7109375" style="129" customWidth="1"/>
    <col min="6972" max="6972" width="10.5703125" style="129" customWidth="1"/>
    <col min="6973" max="6973" width="11.5703125" style="129" customWidth="1"/>
    <col min="6974" max="6974" width="10.7109375" style="129" customWidth="1"/>
    <col min="6975" max="6975" width="12" style="129" customWidth="1"/>
    <col min="6976" max="6976" width="11.5703125" style="129" customWidth="1"/>
    <col min="6977" max="6978" width="10.7109375" style="129" customWidth="1"/>
    <col min="6979" max="6980" width="11.5703125" style="129" customWidth="1"/>
    <col min="6981" max="6982" width="5.7109375" style="129"/>
    <col min="6983" max="6983" width="4.5703125" style="129" customWidth="1"/>
    <col min="6984" max="6984" width="1.7109375" style="129" customWidth="1"/>
    <col min="6985" max="6985" width="2.28515625" style="129" customWidth="1"/>
    <col min="6986" max="6986" width="33.28515625" style="129" customWidth="1"/>
    <col min="6987" max="6987" width="11.140625" style="129" customWidth="1"/>
    <col min="6988" max="6988" width="11.5703125" style="129" customWidth="1"/>
    <col min="6989" max="6989" width="10.7109375" style="129" customWidth="1"/>
    <col min="6990" max="6990" width="10.5703125" style="129" customWidth="1"/>
    <col min="6991" max="6991" width="11.5703125" style="129" customWidth="1"/>
    <col min="6992" max="6992" width="10.7109375" style="129" customWidth="1"/>
    <col min="6993" max="6993" width="12" style="129" customWidth="1"/>
    <col min="6994" max="6994" width="11.5703125" style="129" customWidth="1"/>
    <col min="6995" max="6996" width="10.7109375" style="129" customWidth="1"/>
    <col min="6997" max="6998" width="11.5703125" style="129" customWidth="1"/>
    <col min="6999" max="6999" width="5.7109375" style="129"/>
    <col min="7000" max="7000" width="4.5703125" style="129" customWidth="1"/>
    <col min="7001" max="7012" width="12.7109375" style="129" customWidth="1"/>
    <col min="7013" max="7014" width="5.7109375" style="129"/>
    <col min="7015" max="7015" width="4.5703125" style="129" customWidth="1"/>
    <col min="7016" max="7016" width="1.7109375" style="129" customWidth="1"/>
    <col min="7017" max="7017" width="2.28515625" style="129" customWidth="1"/>
    <col min="7018" max="7018" width="33.28515625" style="129" customWidth="1"/>
    <col min="7019" max="7019" width="11.140625" style="129" customWidth="1"/>
    <col min="7020" max="7020" width="11.5703125" style="129" customWidth="1"/>
    <col min="7021" max="7021" width="10.7109375" style="129" customWidth="1"/>
    <col min="7022" max="7022" width="10.5703125" style="129" customWidth="1"/>
    <col min="7023" max="7023" width="11.5703125" style="129" customWidth="1"/>
    <col min="7024" max="7024" width="10.7109375" style="129" customWidth="1"/>
    <col min="7025" max="7025" width="12" style="129" customWidth="1"/>
    <col min="7026" max="7026" width="11.5703125" style="129" customWidth="1"/>
    <col min="7027" max="7028" width="10.7109375" style="129" customWidth="1"/>
    <col min="7029" max="7030" width="11.5703125" style="129" customWidth="1"/>
    <col min="7031" max="7031" width="5.7109375" style="129"/>
    <col min="7032" max="7032" width="4.5703125" style="129" customWidth="1"/>
    <col min="7033" max="7043" width="12.7109375" style="129" customWidth="1"/>
    <col min="7044" max="7044" width="15.7109375" style="129" bestFit="1" customWidth="1"/>
    <col min="7045" max="7169" width="5.7109375" style="129"/>
    <col min="7170" max="7170" width="4.5703125" style="129" customWidth="1"/>
    <col min="7171" max="7171" width="1.7109375" style="129" customWidth="1"/>
    <col min="7172" max="7172" width="10.7109375" style="129" customWidth="1"/>
    <col min="7173" max="7173" width="8.28515625" style="129" customWidth="1"/>
    <col min="7174" max="7174" width="10.7109375" style="129" customWidth="1"/>
    <col min="7175" max="7175" width="10.140625" style="129" customWidth="1"/>
    <col min="7176" max="7176" width="10.7109375" style="129" customWidth="1"/>
    <col min="7177" max="7177" width="7.7109375" style="129" customWidth="1"/>
    <col min="7178" max="7178" width="1.7109375" style="129" customWidth="1"/>
    <col min="7179" max="7180" width="9.7109375" style="129" customWidth="1"/>
    <col min="7181" max="7181" width="1.7109375" style="129" customWidth="1"/>
    <col min="7182" max="7182" width="2.28515625" style="129" customWidth="1"/>
    <col min="7183" max="7183" width="33.28515625" style="129" customWidth="1"/>
    <col min="7184" max="7184" width="1.7109375" style="129" customWidth="1"/>
    <col min="7185" max="7185" width="11.7109375" style="129" customWidth="1"/>
    <col min="7186" max="7186" width="7.85546875" style="129" customWidth="1"/>
    <col min="7187" max="7187" width="11.7109375" style="129" customWidth="1"/>
    <col min="7188" max="7188" width="7.85546875" style="129" customWidth="1"/>
    <col min="7189" max="7189" width="11.7109375" style="129" customWidth="1"/>
    <col min="7190" max="7190" width="7.5703125" style="129" customWidth="1"/>
    <col min="7191" max="7191" width="1.7109375" style="129" customWidth="1"/>
    <col min="7192" max="7192" width="9.7109375" style="129" customWidth="1"/>
    <col min="7193" max="7193" width="15" style="129" bestFit="1" customWidth="1"/>
    <col min="7194" max="7206" width="5.7109375" style="129"/>
    <col min="7207" max="7207" width="4.5703125" style="129" customWidth="1"/>
    <col min="7208" max="7208" width="1.7109375" style="129" customWidth="1"/>
    <col min="7209" max="7209" width="2.28515625" style="129" customWidth="1"/>
    <col min="7210" max="7210" width="33.28515625" style="129" customWidth="1"/>
    <col min="7211" max="7211" width="11.140625" style="129" customWidth="1"/>
    <col min="7212" max="7212" width="11.5703125" style="129" customWidth="1"/>
    <col min="7213" max="7213" width="10.7109375" style="129" customWidth="1"/>
    <col min="7214" max="7214" width="10.5703125" style="129" customWidth="1"/>
    <col min="7215" max="7215" width="11.5703125" style="129" customWidth="1"/>
    <col min="7216" max="7216" width="10.7109375" style="129" customWidth="1"/>
    <col min="7217" max="7217" width="12" style="129" customWidth="1"/>
    <col min="7218" max="7218" width="11.5703125" style="129" customWidth="1"/>
    <col min="7219" max="7219" width="10.7109375" style="129" customWidth="1"/>
    <col min="7220" max="7220" width="11.42578125" style="129" customWidth="1"/>
    <col min="7221" max="7221" width="12.140625" style="129" customWidth="1"/>
    <col min="7222" max="7222" width="11.5703125" style="129" customWidth="1"/>
    <col min="7223" max="7223" width="5.7109375" style="129"/>
    <col min="7224" max="7224" width="4.5703125" style="129" customWidth="1"/>
    <col min="7225" max="7225" width="11.140625" style="129" customWidth="1"/>
    <col min="7226" max="7226" width="11.5703125" style="129" customWidth="1"/>
    <col min="7227" max="7227" width="10.7109375" style="129" customWidth="1"/>
    <col min="7228" max="7228" width="10.5703125" style="129" customWidth="1"/>
    <col min="7229" max="7229" width="11.5703125" style="129" customWidth="1"/>
    <col min="7230" max="7230" width="10.7109375" style="129" customWidth="1"/>
    <col min="7231" max="7231" width="12" style="129" customWidth="1"/>
    <col min="7232" max="7232" width="11.5703125" style="129" customWidth="1"/>
    <col min="7233" max="7234" width="10.7109375" style="129" customWidth="1"/>
    <col min="7235" max="7236" width="11.5703125" style="129" customWidth="1"/>
    <col min="7237" max="7238" width="5.7109375" style="129"/>
    <col min="7239" max="7239" width="4.5703125" style="129" customWidth="1"/>
    <col min="7240" max="7240" width="1.7109375" style="129" customWidth="1"/>
    <col min="7241" max="7241" width="2.28515625" style="129" customWidth="1"/>
    <col min="7242" max="7242" width="33.28515625" style="129" customWidth="1"/>
    <col min="7243" max="7243" width="11.140625" style="129" customWidth="1"/>
    <col min="7244" max="7244" width="11.5703125" style="129" customWidth="1"/>
    <col min="7245" max="7245" width="10.7109375" style="129" customWidth="1"/>
    <col min="7246" max="7246" width="10.5703125" style="129" customWidth="1"/>
    <col min="7247" max="7247" width="11.5703125" style="129" customWidth="1"/>
    <col min="7248" max="7248" width="10.7109375" style="129" customWidth="1"/>
    <col min="7249" max="7249" width="12" style="129" customWidth="1"/>
    <col min="7250" max="7250" width="11.5703125" style="129" customWidth="1"/>
    <col min="7251" max="7252" width="10.7109375" style="129" customWidth="1"/>
    <col min="7253" max="7254" width="11.5703125" style="129" customWidth="1"/>
    <col min="7255" max="7255" width="5.7109375" style="129"/>
    <col min="7256" max="7256" width="4.5703125" style="129" customWidth="1"/>
    <col min="7257" max="7268" width="12.7109375" style="129" customWidth="1"/>
    <col min="7269" max="7270" width="5.7109375" style="129"/>
    <col min="7271" max="7271" width="4.5703125" style="129" customWidth="1"/>
    <col min="7272" max="7272" width="1.7109375" style="129" customWidth="1"/>
    <col min="7273" max="7273" width="2.28515625" style="129" customWidth="1"/>
    <col min="7274" max="7274" width="33.28515625" style="129" customWidth="1"/>
    <col min="7275" max="7275" width="11.140625" style="129" customWidth="1"/>
    <col min="7276" max="7276" width="11.5703125" style="129" customWidth="1"/>
    <col min="7277" max="7277" width="10.7109375" style="129" customWidth="1"/>
    <col min="7278" max="7278" width="10.5703125" style="129" customWidth="1"/>
    <col min="7279" max="7279" width="11.5703125" style="129" customWidth="1"/>
    <col min="7280" max="7280" width="10.7109375" style="129" customWidth="1"/>
    <col min="7281" max="7281" width="12" style="129" customWidth="1"/>
    <col min="7282" max="7282" width="11.5703125" style="129" customWidth="1"/>
    <col min="7283" max="7284" width="10.7109375" style="129" customWidth="1"/>
    <col min="7285" max="7286" width="11.5703125" style="129" customWidth="1"/>
    <col min="7287" max="7287" width="5.7109375" style="129"/>
    <col min="7288" max="7288" width="4.5703125" style="129" customWidth="1"/>
    <col min="7289" max="7299" width="12.7109375" style="129" customWidth="1"/>
    <col min="7300" max="7300" width="15.7109375" style="129" bestFit="1" customWidth="1"/>
    <col min="7301" max="7425" width="5.7109375" style="129"/>
    <col min="7426" max="7426" width="4.5703125" style="129" customWidth="1"/>
    <col min="7427" max="7427" width="1.7109375" style="129" customWidth="1"/>
    <col min="7428" max="7428" width="10.7109375" style="129" customWidth="1"/>
    <col min="7429" max="7429" width="8.28515625" style="129" customWidth="1"/>
    <col min="7430" max="7430" width="10.7109375" style="129" customWidth="1"/>
    <col min="7431" max="7431" width="10.140625" style="129" customWidth="1"/>
    <col min="7432" max="7432" width="10.7109375" style="129" customWidth="1"/>
    <col min="7433" max="7433" width="7.7109375" style="129" customWidth="1"/>
    <col min="7434" max="7434" width="1.7109375" style="129" customWidth="1"/>
    <col min="7435" max="7436" width="9.7109375" style="129" customWidth="1"/>
    <col min="7437" max="7437" width="1.7109375" style="129" customWidth="1"/>
    <col min="7438" max="7438" width="2.28515625" style="129" customWidth="1"/>
    <col min="7439" max="7439" width="33.28515625" style="129" customWidth="1"/>
    <col min="7440" max="7440" width="1.7109375" style="129" customWidth="1"/>
    <col min="7441" max="7441" width="11.7109375" style="129" customWidth="1"/>
    <col min="7442" max="7442" width="7.85546875" style="129" customWidth="1"/>
    <col min="7443" max="7443" width="11.7109375" style="129" customWidth="1"/>
    <col min="7444" max="7444" width="7.85546875" style="129" customWidth="1"/>
    <col min="7445" max="7445" width="11.7109375" style="129" customWidth="1"/>
    <col min="7446" max="7446" width="7.5703125" style="129" customWidth="1"/>
    <col min="7447" max="7447" width="1.7109375" style="129" customWidth="1"/>
    <col min="7448" max="7448" width="9.7109375" style="129" customWidth="1"/>
    <col min="7449" max="7449" width="15" style="129" bestFit="1" customWidth="1"/>
    <col min="7450" max="7462" width="5.7109375" style="129"/>
    <col min="7463" max="7463" width="4.5703125" style="129" customWidth="1"/>
    <col min="7464" max="7464" width="1.7109375" style="129" customWidth="1"/>
    <col min="7465" max="7465" width="2.28515625" style="129" customWidth="1"/>
    <col min="7466" max="7466" width="33.28515625" style="129" customWidth="1"/>
    <col min="7467" max="7467" width="11.140625" style="129" customWidth="1"/>
    <col min="7468" max="7468" width="11.5703125" style="129" customWidth="1"/>
    <col min="7469" max="7469" width="10.7109375" style="129" customWidth="1"/>
    <col min="7470" max="7470" width="10.5703125" style="129" customWidth="1"/>
    <col min="7471" max="7471" width="11.5703125" style="129" customWidth="1"/>
    <col min="7472" max="7472" width="10.7109375" style="129" customWidth="1"/>
    <col min="7473" max="7473" width="12" style="129" customWidth="1"/>
    <col min="7474" max="7474" width="11.5703125" style="129" customWidth="1"/>
    <col min="7475" max="7475" width="10.7109375" style="129" customWidth="1"/>
    <col min="7476" max="7476" width="11.42578125" style="129" customWidth="1"/>
    <col min="7477" max="7477" width="12.140625" style="129" customWidth="1"/>
    <col min="7478" max="7478" width="11.5703125" style="129" customWidth="1"/>
    <col min="7479" max="7479" width="5.7109375" style="129"/>
    <col min="7480" max="7480" width="4.5703125" style="129" customWidth="1"/>
    <col min="7481" max="7481" width="11.140625" style="129" customWidth="1"/>
    <col min="7482" max="7482" width="11.5703125" style="129" customWidth="1"/>
    <col min="7483" max="7483" width="10.7109375" style="129" customWidth="1"/>
    <col min="7484" max="7484" width="10.5703125" style="129" customWidth="1"/>
    <col min="7485" max="7485" width="11.5703125" style="129" customWidth="1"/>
    <col min="7486" max="7486" width="10.7109375" style="129" customWidth="1"/>
    <col min="7487" max="7487" width="12" style="129" customWidth="1"/>
    <col min="7488" max="7488" width="11.5703125" style="129" customWidth="1"/>
    <col min="7489" max="7490" width="10.7109375" style="129" customWidth="1"/>
    <col min="7491" max="7492" width="11.5703125" style="129" customWidth="1"/>
    <col min="7493" max="7494" width="5.7109375" style="129"/>
    <col min="7495" max="7495" width="4.5703125" style="129" customWidth="1"/>
    <col min="7496" max="7496" width="1.7109375" style="129" customWidth="1"/>
    <col min="7497" max="7497" width="2.28515625" style="129" customWidth="1"/>
    <col min="7498" max="7498" width="33.28515625" style="129" customWidth="1"/>
    <col min="7499" max="7499" width="11.140625" style="129" customWidth="1"/>
    <col min="7500" max="7500" width="11.5703125" style="129" customWidth="1"/>
    <col min="7501" max="7501" width="10.7109375" style="129" customWidth="1"/>
    <col min="7502" max="7502" width="10.5703125" style="129" customWidth="1"/>
    <col min="7503" max="7503" width="11.5703125" style="129" customWidth="1"/>
    <col min="7504" max="7504" width="10.7109375" style="129" customWidth="1"/>
    <col min="7505" max="7505" width="12" style="129" customWidth="1"/>
    <col min="7506" max="7506" width="11.5703125" style="129" customWidth="1"/>
    <col min="7507" max="7508" width="10.7109375" style="129" customWidth="1"/>
    <col min="7509" max="7510" width="11.5703125" style="129" customWidth="1"/>
    <col min="7511" max="7511" width="5.7109375" style="129"/>
    <col min="7512" max="7512" width="4.5703125" style="129" customWidth="1"/>
    <col min="7513" max="7524" width="12.7109375" style="129" customWidth="1"/>
    <col min="7525" max="7526" width="5.7109375" style="129"/>
    <col min="7527" max="7527" width="4.5703125" style="129" customWidth="1"/>
    <col min="7528" max="7528" width="1.7109375" style="129" customWidth="1"/>
    <col min="7529" max="7529" width="2.28515625" style="129" customWidth="1"/>
    <col min="7530" max="7530" width="33.28515625" style="129" customWidth="1"/>
    <col min="7531" max="7531" width="11.140625" style="129" customWidth="1"/>
    <col min="7532" max="7532" width="11.5703125" style="129" customWidth="1"/>
    <col min="7533" max="7533" width="10.7109375" style="129" customWidth="1"/>
    <col min="7534" max="7534" width="10.5703125" style="129" customWidth="1"/>
    <col min="7535" max="7535" width="11.5703125" style="129" customWidth="1"/>
    <col min="7536" max="7536" width="10.7109375" style="129" customWidth="1"/>
    <col min="7537" max="7537" width="12" style="129" customWidth="1"/>
    <col min="7538" max="7538" width="11.5703125" style="129" customWidth="1"/>
    <col min="7539" max="7540" width="10.7109375" style="129" customWidth="1"/>
    <col min="7541" max="7542" width="11.5703125" style="129" customWidth="1"/>
    <col min="7543" max="7543" width="5.7109375" style="129"/>
    <col min="7544" max="7544" width="4.5703125" style="129" customWidth="1"/>
    <col min="7545" max="7555" width="12.7109375" style="129" customWidth="1"/>
    <col min="7556" max="7556" width="15.7109375" style="129" bestFit="1" customWidth="1"/>
    <col min="7557" max="7681" width="5.7109375" style="129"/>
    <col min="7682" max="7682" width="4.5703125" style="129" customWidth="1"/>
    <col min="7683" max="7683" width="1.7109375" style="129" customWidth="1"/>
    <col min="7684" max="7684" width="10.7109375" style="129" customWidth="1"/>
    <col min="7685" max="7685" width="8.28515625" style="129" customWidth="1"/>
    <col min="7686" max="7686" width="10.7109375" style="129" customWidth="1"/>
    <col min="7687" max="7687" width="10.140625" style="129" customWidth="1"/>
    <col min="7688" max="7688" width="10.7109375" style="129" customWidth="1"/>
    <col min="7689" max="7689" width="7.7109375" style="129" customWidth="1"/>
    <col min="7690" max="7690" width="1.7109375" style="129" customWidth="1"/>
    <col min="7691" max="7692" width="9.7109375" style="129" customWidth="1"/>
    <col min="7693" max="7693" width="1.7109375" style="129" customWidth="1"/>
    <col min="7694" max="7694" width="2.28515625" style="129" customWidth="1"/>
    <col min="7695" max="7695" width="33.28515625" style="129" customWidth="1"/>
    <col min="7696" max="7696" width="1.7109375" style="129" customWidth="1"/>
    <col min="7697" max="7697" width="11.7109375" style="129" customWidth="1"/>
    <col min="7698" max="7698" width="7.85546875" style="129" customWidth="1"/>
    <col min="7699" max="7699" width="11.7109375" style="129" customWidth="1"/>
    <col min="7700" max="7700" width="7.85546875" style="129" customWidth="1"/>
    <col min="7701" max="7701" width="11.7109375" style="129" customWidth="1"/>
    <col min="7702" max="7702" width="7.5703125" style="129" customWidth="1"/>
    <col min="7703" max="7703" width="1.7109375" style="129" customWidth="1"/>
    <col min="7704" max="7704" width="9.7109375" style="129" customWidth="1"/>
    <col min="7705" max="7705" width="15" style="129" bestFit="1" customWidth="1"/>
    <col min="7706" max="7718" width="5.7109375" style="129"/>
    <col min="7719" max="7719" width="4.5703125" style="129" customWidth="1"/>
    <col min="7720" max="7720" width="1.7109375" style="129" customWidth="1"/>
    <col min="7721" max="7721" width="2.28515625" style="129" customWidth="1"/>
    <col min="7722" max="7722" width="33.28515625" style="129" customWidth="1"/>
    <col min="7723" max="7723" width="11.140625" style="129" customWidth="1"/>
    <col min="7724" max="7724" width="11.5703125" style="129" customWidth="1"/>
    <col min="7725" max="7725" width="10.7109375" style="129" customWidth="1"/>
    <col min="7726" max="7726" width="10.5703125" style="129" customWidth="1"/>
    <col min="7727" max="7727" width="11.5703125" style="129" customWidth="1"/>
    <col min="7728" max="7728" width="10.7109375" style="129" customWidth="1"/>
    <col min="7729" max="7729" width="12" style="129" customWidth="1"/>
    <col min="7730" max="7730" width="11.5703125" style="129" customWidth="1"/>
    <col min="7731" max="7731" width="10.7109375" style="129" customWidth="1"/>
    <col min="7732" max="7732" width="11.42578125" style="129" customWidth="1"/>
    <col min="7733" max="7733" width="12.140625" style="129" customWidth="1"/>
    <col min="7734" max="7734" width="11.5703125" style="129" customWidth="1"/>
    <col min="7735" max="7735" width="5.7109375" style="129"/>
    <col min="7736" max="7736" width="4.5703125" style="129" customWidth="1"/>
    <col min="7737" max="7737" width="11.140625" style="129" customWidth="1"/>
    <col min="7738" max="7738" width="11.5703125" style="129" customWidth="1"/>
    <col min="7739" max="7739" width="10.7109375" style="129" customWidth="1"/>
    <col min="7740" max="7740" width="10.5703125" style="129" customWidth="1"/>
    <col min="7741" max="7741" width="11.5703125" style="129" customWidth="1"/>
    <col min="7742" max="7742" width="10.7109375" style="129" customWidth="1"/>
    <col min="7743" max="7743" width="12" style="129" customWidth="1"/>
    <col min="7744" max="7744" width="11.5703125" style="129" customWidth="1"/>
    <col min="7745" max="7746" width="10.7109375" style="129" customWidth="1"/>
    <col min="7747" max="7748" width="11.5703125" style="129" customWidth="1"/>
    <col min="7749" max="7750" width="5.7109375" style="129"/>
    <col min="7751" max="7751" width="4.5703125" style="129" customWidth="1"/>
    <col min="7752" max="7752" width="1.7109375" style="129" customWidth="1"/>
    <col min="7753" max="7753" width="2.28515625" style="129" customWidth="1"/>
    <col min="7754" max="7754" width="33.28515625" style="129" customWidth="1"/>
    <col min="7755" max="7755" width="11.140625" style="129" customWidth="1"/>
    <col min="7756" max="7756" width="11.5703125" style="129" customWidth="1"/>
    <col min="7757" max="7757" width="10.7109375" style="129" customWidth="1"/>
    <col min="7758" max="7758" width="10.5703125" style="129" customWidth="1"/>
    <col min="7759" max="7759" width="11.5703125" style="129" customWidth="1"/>
    <col min="7760" max="7760" width="10.7109375" style="129" customWidth="1"/>
    <col min="7761" max="7761" width="12" style="129" customWidth="1"/>
    <col min="7762" max="7762" width="11.5703125" style="129" customWidth="1"/>
    <col min="7763" max="7764" width="10.7109375" style="129" customWidth="1"/>
    <col min="7765" max="7766" width="11.5703125" style="129" customWidth="1"/>
    <col min="7767" max="7767" width="5.7109375" style="129"/>
    <col min="7768" max="7768" width="4.5703125" style="129" customWidth="1"/>
    <col min="7769" max="7780" width="12.7109375" style="129" customWidth="1"/>
    <col min="7781" max="7782" width="5.7109375" style="129"/>
    <col min="7783" max="7783" width="4.5703125" style="129" customWidth="1"/>
    <col min="7784" max="7784" width="1.7109375" style="129" customWidth="1"/>
    <col min="7785" max="7785" width="2.28515625" style="129" customWidth="1"/>
    <col min="7786" max="7786" width="33.28515625" style="129" customWidth="1"/>
    <col min="7787" max="7787" width="11.140625" style="129" customWidth="1"/>
    <col min="7788" max="7788" width="11.5703125" style="129" customWidth="1"/>
    <col min="7789" max="7789" width="10.7109375" style="129" customWidth="1"/>
    <col min="7790" max="7790" width="10.5703125" style="129" customWidth="1"/>
    <col min="7791" max="7791" width="11.5703125" style="129" customWidth="1"/>
    <col min="7792" max="7792" width="10.7109375" style="129" customWidth="1"/>
    <col min="7793" max="7793" width="12" style="129" customWidth="1"/>
    <col min="7794" max="7794" width="11.5703125" style="129" customWidth="1"/>
    <col min="7795" max="7796" width="10.7109375" style="129" customWidth="1"/>
    <col min="7797" max="7798" width="11.5703125" style="129" customWidth="1"/>
    <col min="7799" max="7799" width="5.7109375" style="129"/>
    <col min="7800" max="7800" width="4.5703125" style="129" customWidth="1"/>
    <col min="7801" max="7811" width="12.7109375" style="129" customWidth="1"/>
    <col min="7812" max="7812" width="15.7109375" style="129" bestFit="1" customWidth="1"/>
    <col min="7813" max="7937" width="5.7109375" style="129"/>
    <col min="7938" max="7938" width="4.5703125" style="129" customWidth="1"/>
    <col min="7939" max="7939" width="1.7109375" style="129" customWidth="1"/>
    <col min="7940" max="7940" width="10.7109375" style="129" customWidth="1"/>
    <col min="7941" max="7941" width="8.28515625" style="129" customWidth="1"/>
    <col min="7942" max="7942" width="10.7109375" style="129" customWidth="1"/>
    <col min="7943" max="7943" width="10.140625" style="129" customWidth="1"/>
    <col min="7944" max="7944" width="10.7109375" style="129" customWidth="1"/>
    <col min="7945" max="7945" width="7.7109375" style="129" customWidth="1"/>
    <col min="7946" max="7946" width="1.7109375" style="129" customWidth="1"/>
    <col min="7947" max="7948" width="9.7109375" style="129" customWidth="1"/>
    <col min="7949" max="7949" width="1.7109375" style="129" customWidth="1"/>
    <col min="7950" max="7950" width="2.28515625" style="129" customWidth="1"/>
    <col min="7951" max="7951" width="33.28515625" style="129" customWidth="1"/>
    <col min="7952" max="7952" width="1.7109375" style="129" customWidth="1"/>
    <col min="7953" max="7953" width="11.7109375" style="129" customWidth="1"/>
    <col min="7954" max="7954" width="7.85546875" style="129" customWidth="1"/>
    <col min="7955" max="7955" width="11.7109375" style="129" customWidth="1"/>
    <col min="7956" max="7956" width="7.85546875" style="129" customWidth="1"/>
    <col min="7957" max="7957" width="11.7109375" style="129" customWidth="1"/>
    <col min="7958" max="7958" width="7.5703125" style="129" customWidth="1"/>
    <col min="7959" max="7959" width="1.7109375" style="129" customWidth="1"/>
    <col min="7960" max="7960" width="9.7109375" style="129" customWidth="1"/>
    <col min="7961" max="7961" width="15" style="129" bestFit="1" customWidth="1"/>
    <col min="7962" max="7974" width="5.7109375" style="129"/>
    <col min="7975" max="7975" width="4.5703125" style="129" customWidth="1"/>
    <col min="7976" max="7976" width="1.7109375" style="129" customWidth="1"/>
    <col min="7977" max="7977" width="2.28515625" style="129" customWidth="1"/>
    <col min="7978" max="7978" width="33.28515625" style="129" customWidth="1"/>
    <col min="7979" max="7979" width="11.140625" style="129" customWidth="1"/>
    <col min="7980" max="7980" width="11.5703125" style="129" customWidth="1"/>
    <col min="7981" max="7981" width="10.7109375" style="129" customWidth="1"/>
    <col min="7982" max="7982" width="10.5703125" style="129" customWidth="1"/>
    <col min="7983" max="7983" width="11.5703125" style="129" customWidth="1"/>
    <col min="7984" max="7984" width="10.7109375" style="129" customWidth="1"/>
    <col min="7985" max="7985" width="12" style="129" customWidth="1"/>
    <col min="7986" max="7986" width="11.5703125" style="129" customWidth="1"/>
    <col min="7987" max="7987" width="10.7109375" style="129" customWidth="1"/>
    <col min="7988" max="7988" width="11.42578125" style="129" customWidth="1"/>
    <col min="7989" max="7989" width="12.140625" style="129" customWidth="1"/>
    <col min="7990" max="7990" width="11.5703125" style="129" customWidth="1"/>
    <col min="7991" max="7991" width="5.7109375" style="129"/>
    <col min="7992" max="7992" width="4.5703125" style="129" customWidth="1"/>
    <col min="7993" max="7993" width="11.140625" style="129" customWidth="1"/>
    <col min="7994" max="7994" width="11.5703125" style="129" customWidth="1"/>
    <col min="7995" max="7995" width="10.7109375" style="129" customWidth="1"/>
    <col min="7996" max="7996" width="10.5703125" style="129" customWidth="1"/>
    <col min="7997" max="7997" width="11.5703125" style="129" customWidth="1"/>
    <col min="7998" max="7998" width="10.7109375" style="129" customWidth="1"/>
    <col min="7999" max="7999" width="12" style="129" customWidth="1"/>
    <col min="8000" max="8000" width="11.5703125" style="129" customWidth="1"/>
    <col min="8001" max="8002" width="10.7109375" style="129" customWidth="1"/>
    <col min="8003" max="8004" width="11.5703125" style="129" customWidth="1"/>
    <col min="8005" max="8006" width="5.7109375" style="129"/>
    <col min="8007" max="8007" width="4.5703125" style="129" customWidth="1"/>
    <col min="8008" max="8008" width="1.7109375" style="129" customWidth="1"/>
    <col min="8009" max="8009" width="2.28515625" style="129" customWidth="1"/>
    <col min="8010" max="8010" width="33.28515625" style="129" customWidth="1"/>
    <col min="8011" max="8011" width="11.140625" style="129" customWidth="1"/>
    <col min="8012" max="8012" width="11.5703125" style="129" customWidth="1"/>
    <col min="8013" max="8013" width="10.7109375" style="129" customWidth="1"/>
    <col min="8014" max="8014" width="10.5703125" style="129" customWidth="1"/>
    <col min="8015" max="8015" width="11.5703125" style="129" customWidth="1"/>
    <col min="8016" max="8016" width="10.7109375" style="129" customWidth="1"/>
    <col min="8017" max="8017" width="12" style="129" customWidth="1"/>
    <col min="8018" max="8018" width="11.5703125" style="129" customWidth="1"/>
    <col min="8019" max="8020" width="10.7109375" style="129" customWidth="1"/>
    <col min="8021" max="8022" width="11.5703125" style="129" customWidth="1"/>
    <col min="8023" max="8023" width="5.7109375" style="129"/>
    <col min="8024" max="8024" width="4.5703125" style="129" customWidth="1"/>
    <col min="8025" max="8036" width="12.7109375" style="129" customWidth="1"/>
    <col min="8037" max="8038" width="5.7109375" style="129"/>
    <col min="8039" max="8039" width="4.5703125" style="129" customWidth="1"/>
    <col min="8040" max="8040" width="1.7109375" style="129" customWidth="1"/>
    <col min="8041" max="8041" width="2.28515625" style="129" customWidth="1"/>
    <col min="8042" max="8042" width="33.28515625" style="129" customWidth="1"/>
    <col min="8043" max="8043" width="11.140625" style="129" customWidth="1"/>
    <col min="8044" max="8044" width="11.5703125" style="129" customWidth="1"/>
    <col min="8045" max="8045" width="10.7109375" style="129" customWidth="1"/>
    <col min="8046" max="8046" width="10.5703125" style="129" customWidth="1"/>
    <col min="8047" max="8047" width="11.5703125" style="129" customWidth="1"/>
    <col min="8048" max="8048" width="10.7109375" style="129" customWidth="1"/>
    <col min="8049" max="8049" width="12" style="129" customWidth="1"/>
    <col min="8050" max="8050" width="11.5703125" style="129" customWidth="1"/>
    <col min="8051" max="8052" width="10.7109375" style="129" customWidth="1"/>
    <col min="8053" max="8054" width="11.5703125" style="129" customWidth="1"/>
    <col min="8055" max="8055" width="5.7109375" style="129"/>
    <col min="8056" max="8056" width="4.5703125" style="129" customWidth="1"/>
    <col min="8057" max="8067" width="12.7109375" style="129" customWidth="1"/>
    <col min="8068" max="8068" width="15.7109375" style="129" bestFit="1" customWidth="1"/>
    <col min="8069" max="8193" width="5.7109375" style="129"/>
    <col min="8194" max="8194" width="4.5703125" style="129" customWidth="1"/>
    <col min="8195" max="8195" width="1.7109375" style="129" customWidth="1"/>
    <col min="8196" max="8196" width="10.7109375" style="129" customWidth="1"/>
    <col min="8197" max="8197" width="8.28515625" style="129" customWidth="1"/>
    <col min="8198" max="8198" width="10.7109375" style="129" customWidth="1"/>
    <col min="8199" max="8199" width="10.140625" style="129" customWidth="1"/>
    <col min="8200" max="8200" width="10.7109375" style="129" customWidth="1"/>
    <col min="8201" max="8201" width="7.7109375" style="129" customWidth="1"/>
    <col min="8202" max="8202" width="1.7109375" style="129" customWidth="1"/>
    <col min="8203" max="8204" width="9.7109375" style="129" customWidth="1"/>
    <col min="8205" max="8205" width="1.7109375" style="129" customWidth="1"/>
    <col min="8206" max="8206" width="2.28515625" style="129" customWidth="1"/>
    <col min="8207" max="8207" width="33.28515625" style="129" customWidth="1"/>
    <col min="8208" max="8208" width="1.7109375" style="129" customWidth="1"/>
    <col min="8209" max="8209" width="11.7109375" style="129" customWidth="1"/>
    <col min="8210" max="8210" width="7.85546875" style="129" customWidth="1"/>
    <col min="8211" max="8211" width="11.7109375" style="129" customWidth="1"/>
    <col min="8212" max="8212" width="7.85546875" style="129" customWidth="1"/>
    <col min="8213" max="8213" width="11.7109375" style="129" customWidth="1"/>
    <col min="8214" max="8214" width="7.5703125" style="129" customWidth="1"/>
    <col min="8215" max="8215" width="1.7109375" style="129" customWidth="1"/>
    <col min="8216" max="8216" width="9.7109375" style="129" customWidth="1"/>
    <col min="8217" max="8217" width="15" style="129" bestFit="1" customWidth="1"/>
    <col min="8218" max="8230" width="5.7109375" style="129"/>
    <col min="8231" max="8231" width="4.5703125" style="129" customWidth="1"/>
    <col min="8232" max="8232" width="1.7109375" style="129" customWidth="1"/>
    <col min="8233" max="8233" width="2.28515625" style="129" customWidth="1"/>
    <col min="8234" max="8234" width="33.28515625" style="129" customWidth="1"/>
    <col min="8235" max="8235" width="11.140625" style="129" customWidth="1"/>
    <col min="8236" max="8236" width="11.5703125" style="129" customWidth="1"/>
    <col min="8237" max="8237" width="10.7109375" style="129" customWidth="1"/>
    <col min="8238" max="8238" width="10.5703125" style="129" customWidth="1"/>
    <col min="8239" max="8239" width="11.5703125" style="129" customWidth="1"/>
    <col min="8240" max="8240" width="10.7109375" style="129" customWidth="1"/>
    <col min="8241" max="8241" width="12" style="129" customWidth="1"/>
    <col min="8242" max="8242" width="11.5703125" style="129" customWidth="1"/>
    <col min="8243" max="8243" width="10.7109375" style="129" customWidth="1"/>
    <col min="8244" max="8244" width="11.42578125" style="129" customWidth="1"/>
    <col min="8245" max="8245" width="12.140625" style="129" customWidth="1"/>
    <col min="8246" max="8246" width="11.5703125" style="129" customWidth="1"/>
    <col min="8247" max="8247" width="5.7109375" style="129"/>
    <col min="8248" max="8248" width="4.5703125" style="129" customWidth="1"/>
    <col min="8249" max="8249" width="11.140625" style="129" customWidth="1"/>
    <col min="8250" max="8250" width="11.5703125" style="129" customWidth="1"/>
    <col min="8251" max="8251" width="10.7109375" style="129" customWidth="1"/>
    <col min="8252" max="8252" width="10.5703125" style="129" customWidth="1"/>
    <col min="8253" max="8253" width="11.5703125" style="129" customWidth="1"/>
    <col min="8254" max="8254" width="10.7109375" style="129" customWidth="1"/>
    <col min="8255" max="8255" width="12" style="129" customWidth="1"/>
    <col min="8256" max="8256" width="11.5703125" style="129" customWidth="1"/>
    <col min="8257" max="8258" width="10.7109375" style="129" customWidth="1"/>
    <col min="8259" max="8260" width="11.5703125" style="129" customWidth="1"/>
    <col min="8261" max="8262" width="5.7109375" style="129"/>
    <col min="8263" max="8263" width="4.5703125" style="129" customWidth="1"/>
    <col min="8264" max="8264" width="1.7109375" style="129" customWidth="1"/>
    <col min="8265" max="8265" width="2.28515625" style="129" customWidth="1"/>
    <col min="8266" max="8266" width="33.28515625" style="129" customWidth="1"/>
    <col min="8267" max="8267" width="11.140625" style="129" customWidth="1"/>
    <col min="8268" max="8268" width="11.5703125" style="129" customWidth="1"/>
    <col min="8269" max="8269" width="10.7109375" style="129" customWidth="1"/>
    <col min="8270" max="8270" width="10.5703125" style="129" customWidth="1"/>
    <col min="8271" max="8271" width="11.5703125" style="129" customWidth="1"/>
    <col min="8272" max="8272" width="10.7109375" style="129" customWidth="1"/>
    <col min="8273" max="8273" width="12" style="129" customWidth="1"/>
    <col min="8274" max="8274" width="11.5703125" style="129" customWidth="1"/>
    <col min="8275" max="8276" width="10.7109375" style="129" customWidth="1"/>
    <col min="8277" max="8278" width="11.5703125" style="129" customWidth="1"/>
    <col min="8279" max="8279" width="5.7109375" style="129"/>
    <col min="8280" max="8280" width="4.5703125" style="129" customWidth="1"/>
    <col min="8281" max="8292" width="12.7109375" style="129" customWidth="1"/>
    <col min="8293" max="8294" width="5.7109375" style="129"/>
    <col min="8295" max="8295" width="4.5703125" style="129" customWidth="1"/>
    <col min="8296" max="8296" width="1.7109375" style="129" customWidth="1"/>
    <col min="8297" max="8297" width="2.28515625" style="129" customWidth="1"/>
    <col min="8298" max="8298" width="33.28515625" style="129" customWidth="1"/>
    <col min="8299" max="8299" width="11.140625" style="129" customWidth="1"/>
    <col min="8300" max="8300" width="11.5703125" style="129" customWidth="1"/>
    <col min="8301" max="8301" width="10.7109375" style="129" customWidth="1"/>
    <col min="8302" max="8302" width="10.5703125" style="129" customWidth="1"/>
    <col min="8303" max="8303" width="11.5703125" style="129" customWidth="1"/>
    <col min="8304" max="8304" width="10.7109375" style="129" customWidth="1"/>
    <col min="8305" max="8305" width="12" style="129" customWidth="1"/>
    <col min="8306" max="8306" width="11.5703125" style="129" customWidth="1"/>
    <col min="8307" max="8308" width="10.7109375" style="129" customWidth="1"/>
    <col min="8309" max="8310" width="11.5703125" style="129" customWidth="1"/>
    <col min="8311" max="8311" width="5.7109375" style="129"/>
    <col min="8312" max="8312" width="4.5703125" style="129" customWidth="1"/>
    <col min="8313" max="8323" width="12.7109375" style="129" customWidth="1"/>
    <col min="8324" max="8324" width="15.7109375" style="129" bestFit="1" customWidth="1"/>
    <col min="8325" max="8449" width="5.7109375" style="129"/>
    <col min="8450" max="8450" width="4.5703125" style="129" customWidth="1"/>
    <col min="8451" max="8451" width="1.7109375" style="129" customWidth="1"/>
    <col min="8452" max="8452" width="10.7109375" style="129" customWidth="1"/>
    <col min="8453" max="8453" width="8.28515625" style="129" customWidth="1"/>
    <col min="8454" max="8454" width="10.7109375" style="129" customWidth="1"/>
    <col min="8455" max="8455" width="10.140625" style="129" customWidth="1"/>
    <col min="8456" max="8456" width="10.7109375" style="129" customWidth="1"/>
    <col min="8457" max="8457" width="7.7109375" style="129" customWidth="1"/>
    <col min="8458" max="8458" width="1.7109375" style="129" customWidth="1"/>
    <col min="8459" max="8460" width="9.7109375" style="129" customWidth="1"/>
    <col min="8461" max="8461" width="1.7109375" style="129" customWidth="1"/>
    <col min="8462" max="8462" width="2.28515625" style="129" customWidth="1"/>
    <col min="8463" max="8463" width="33.28515625" style="129" customWidth="1"/>
    <col min="8464" max="8464" width="1.7109375" style="129" customWidth="1"/>
    <col min="8465" max="8465" width="11.7109375" style="129" customWidth="1"/>
    <col min="8466" max="8466" width="7.85546875" style="129" customWidth="1"/>
    <col min="8467" max="8467" width="11.7109375" style="129" customWidth="1"/>
    <col min="8468" max="8468" width="7.85546875" style="129" customWidth="1"/>
    <col min="8469" max="8469" width="11.7109375" style="129" customWidth="1"/>
    <col min="8470" max="8470" width="7.5703125" style="129" customWidth="1"/>
    <col min="8471" max="8471" width="1.7109375" style="129" customWidth="1"/>
    <col min="8472" max="8472" width="9.7109375" style="129" customWidth="1"/>
    <col min="8473" max="8473" width="15" style="129" bestFit="1" customWidth="1"/>
    <col min="8474" max="8486" width="5.7109375" style="129"/>
    <col min="8487" max="8487" width="4.5703125" style="129" customWidth="1"/>
    <col min="8488" max="8488" width="1.7109375" style="129" customWidth="1"/>
    <col min="8489" max="8489" width="2.28515625" style="129" customWidth="1"/>
    <col min="8490" max="8490" width="33.28515625" style="129" customWidth="1"/>
    <col min="8491" max="8491" width="11.140625" style="129" customWidth="1"/>
    <col min="8492" max="8492" width="11.5703125" style="129" customWidth="1"/>
    <col min="8493" max="8493" width="10.7109375" style="129" customWidth="1"/>
    <col min="8494" max="8494" width="10.5703125" style="129" customWidth="1"/>
    <col min="8495" max="8495" width="11.5703125" style="129" customWidth="1"/>
    <col min="8496" max="8496" width="10.7109375" style="129" customWidth="1"/>
    <col min="8497" max="8497" width="12" style="129" customWidth="1"/>
    <col min="8498" max="8498" width="11.5703125" style="129" customWidth="1"/>
    <col min="8499" max="8499" width="10.7109375" style="129" customWidth="1"/>
    <col min="8500" max="8500" width="11.42578125" style="129" customWidth="1"/>
    <col min="8501" max="8501" width="12.140625" style="129" customWidth="1"/>
    <col min="8502" max="8502" width="11.5703125" style="129" customWidth="1"/>
    <col min="8503" max="8503" width="5.7109375" style="129"/>
    <col min="8504" max="8504" width="4.5703125" style="129" customWidth="1"/>
    <col min="8505" max="8505" width="11.140625" style="129" customWidth="1"/>
    <col min="8506" max="8506" width="11.5703125" style="129" customWidth="1"/>
    <col min="8507" max="8507" width="10.7109375" style="129" customWidth="1"/>
    <col min="8508" max="8508" width="10.5703125" style="129" customWidth="1"/>
    <col min="8509" max="8509" width="11.5703125" style="129" customWidth="1"/>
    <col min="8510" max="8510" width="10.7109375" style="129" customWidth="1"/>
    <col min="8511" max="8511" width="12" style="129" customWidth="1"/>
    <col min="8512" max="8512" width="11.5703125" style="129" customWidth="1"/>
    <col min="8513" max="8514" width="10.7109375" style="129" customWidth="1"/>
    <col min="8515" max="8516" width="11.5703125" style="129" customWidth="1"/>
    <col min="8517" max="8518" width="5.7109375" style="129"/>
    <col min="8519" max="8519" width="4.5703125" style="129" customWidth="1"/>
    <col min="8520" max="8520" width="1.7109375" style="129" customWidth="1"/>
    <col min="8521" max="8521" width="2.28515625" style="129" customWidth="1"/>
    <col min="8522" max="8522" width="33.28515625" style="129" customWidth="1"/>
    <col min="8523" max="8523" width="11.140625" style="129" customWidth="1"/>
    <col min="8524" max="8524" width="11.5703125" style="129" customWidth="1"/>
    <col min="8525" max="8525" width="10.7109375" style="129" customWidth="1"/>
    <col min="8526" max="8526" width="10.5703125" style="129" customWidth="1"/>
    <col min="8527" max="8527" width="11.5703125" style="129" customWidth="1"/>
    <col min="8528" max="8528" width="10.7109375" style="129" customWidth="1"/>
    <col min="8529" max="8529" width="12" style="129" customWidth="1"/>
    <col min="8530" max="8530" width="11.5703125" style="129" customWidth="1"/>
    <col min="8531" max="8532" width="10.7109375" style="129" customWidth="1"/>
    <col min="8533" max="8534" width="11.5703125" style="129" customWidth="1"/>
    <col min="8535" max="8535" width="5.7109375" style="129"/>
    <col min="8536" max="8536" width="4.5703125" style="129" customWidth="1"/>
    <col min="8537" max="8548" width="12.7109375" style="129" customWidth="1"/>
    <col min="8549" max="8550" width="5.7109375" style="129"/>
    <col min="8551" max="8551" width="4.5703125" style="129" customWidth="1"/>
    <col min="8552" max="8552" width="1.7109375" style="129" customWidth="1"/>
    <col min="8553" max="8553" width="2.28515625" style="129" customWidth="1"/>
    <col min="8554" max="8554" width="33.28515625" style="129" customWidth="1"/>
    <col min="8555" max="8555" width="11.140625" style="129" customWidth="1"/>
    <col min="8556" max="8556" width="11.5703125" style="129" customWidth="1"/>
    <col min="8557" max="8557" width="10.7109375" style="129" customWidth="1"/>
    <col min="8558" max="8558" width="10.5703125" style="129" customWidth="1"/>
    <col min="8559" max="8559" width="11.5703125" style="129" customWidth="1"/>
    <col min="8560" max="8560" width="10.7109375" style="129" customWidth="1"/>
    <col min="8561" max="8561" width="12" style="129" customWidth="1"/>
    <col min="8562" max="8562" width="11.5703125" style="129" customWidth="1"/>
    <col min="8563" max="8564" width="10.7109375" style="129" customWidth="1"/>
    <col min="8565" max="8566" width="11.5703125" style="129" customWidth="1"/>
    <col min="8567" max="8567" width="5.7109375" style="129"/>
    <col min="8568" max="8568" width="4.5703125" style="129" customWidth="1"/>
    <col min="8569" max="8579" width="12.7109375" style="129" customWidth="1"/>
    <col min="8580" max="8580" width="15.7109375" style="129" bestFit="1" customWidth="1"/>
    <col min="8581" max="8705" width="5.7109375" style="129"/>
    <col min="8706" max="8706" width="4.5703125" style="129" customWidth="1"/>
    <col min="8707" max="8707" width="1.7109375" style="129" customWidth="1"/>
    <col min="8708" max="8708" width="10.7109375" style="129" customWidth="1"/>
    <col min="8709" max="8709" width="8.28515625" style="129" customWidth="1"/>
    <col min="8710" max="8710" width="10.7109375" style="129" customWidth="1"/>
    <col min="8711" max="8711" width="10.140625" style="129" customWidth="1"/>
    <col min="8712" max="8712" width="10.7109375" style="129" customWidth="1"/>
    <col min="8713" max="8713" width="7.7109375" style="129" customWidth="1"/>
    <col min="8714" max="8714" width="1.7109375" style="129" customWidth="1"/>
    <col min="8715" max="8716" width="9.7109375" style="129" customWidth="1"/>
    <col min="8717" max="8717" width="1.7109375" style="129" customWidth="1"/>
    <col min="8718" max="8718" width="2.28515625" style="129" customWidth="1"/>
    <col min="8719" max="8719" width="33.28515625" style="129" customWidth="1"/>
    <col min="8720" max="8720" width="1.7109375" style="129" customWidth="1"/>
    <col min="8721" max="8721" width="11.7109375" style="129" customWidth="1"/>
    <col min="8722" max="8722" width="7.85546875" style="129" customWidth="1"/>
    <col min="8723" max="8723" width="11.7109375" style="129" customWidth="1"/>
    <col min="8724" max="8724" width="7.85546875" style="129" customWidth="1"/>
    <col min="8725" max="8725" width="11.7109375" style="129" customWidth="1"/>
    <col min="8726" max="8726" width="7.5703125" style="129" customWidth="1"/>
    <col min="8727" max="8727" width="1.7109375" style="129" customWidth="1"/>
    <col min="8728" max="8728" width="9.7109375" style="129" customWidth="1"/>
    <col min="8729" max="8729" width="15" style="129" bestFit="1" customWidth="1"/>
    <col min="8730" max="8742" width="5.7109375" style="129"/>
    <col min="8743" max="8743" width="4.5703125" style="129" customWidth="1"/>
    <col min="8744" max="8744" width="1.7109375" style="129" customWidth="1"/>
    <col min="8745" max="8745" width="2.28515625" style="129" customWidth="1"/>
    <col min="8746" max="8746" width="33.28515625" style="129" customWidth="1"/>
    <col min="8747" max="8747" width="11.140625" style="129" customWidth="1"/>
    <col min="8748" max="8748" width="11.5703125" style="129" customWidth="1"/>
    <col min="8749" max="8749" width="10.7109375" style="129" customWidth="1"/>
    <col min="8750" max="8750" width="10.5703125" style="129" customWidth="1"/>
    <col min="8751" max="8751" width="11.5703125" style="129" customWidth="1"/>
    <col min="8752" max="8752" width="10.7109375" style="129" customWidth="1"/>
    <col min="8753" max="8753" width="12" style="129" customWidth="1"/>
    <col min="8754" max="8754" width="11.5703125" style="129" customWidth="1"/>
    <col min="8755" max="8755" width="10.7109375" style="129" customWidth="1"/>
    <col min="8756" max="8756" width="11.42578125" style="129" customWidth="1"/>
    <col min="8757" max="8757" width="12.140625" style="129" customWidth="1"/>
    <col min="8758" max="8758" width="11.5703125" style="129" customWidth="1"/>
    <col min="8759" max="8759" width="5.7109375" style="129"/>
    <col min="8760" max="8760" width="4.5703125" style="129" customWidth="1"/>
    <col min="8761" max="8761" width="11.140625" style="129" customWidth="1"/>
    <col min="8762" max="8762" width="11.5703125" style="129" customWidth="1"/>
    <col min="8763" max="8763" width="10.7109375" style="129" customWidth="1"/>
    <col min="8764" max="8764" width="10.5703125" style="129" customWidth="1"/>
    <col min="8765" max="8765" width="11.5703125" style="129" customWidth="1"/>
    <col min="8766" max="8766" width="10.7109375" style="129" customWidth="1"/>
    <col min="8767" max="8767" width="12" style="129" customWidth="1"/>
    <col min="8768" max="8768" width="11.5703125" style="129" customWidth="1"/>
    <col min="8769" max="8770" width="10.7109375" style="129" customWidth="1"/>
    <col min="8771" max="8772" width="11.5703125" style="129" customWidth="1"/>
    <col min="8773" max="8774" width="5.7109375" style="129"/>
    <col min="8775" max="8775" width="4.5703125" style="129" customWidth="1"/>
    <col min="8776" max="8776" width="1.7109375" style="129" customWidth="1"/>
    <col min="8777" max="8777" width="2.28515625" style="129" customWidth="1"/>
    <col min="8778" max="8778" width="33.28515625" style="129" customWidth="1"/>
    <col min="8779" max="8779" width="11.140625" style="129" customWidth="1"/>
    <col min="8780" max="8780" width="11.5703125" style="129" customWidth="1"/>
    <col min="8781" max="8781" width="10.7109375" style="129" customWidth="1"/>
    <col min="8782" max="8782" width="10.5703125" style="129" customWidth="1"/>
    <col min="8783" max="8783" width="11.5703125" style="129" customWidth="1"/>
    <col min="8784" max="8784" width="10.7109375" style="129" customWidth="1"/>
    <col min="8785" max="8785" width="12" style="129" customWidth="1"/>
    <col min="8786" max="8786" width="11.5703125" style="129" customWidth="1"/>
    <col min="8787" max="8788" width="10.7109375" style="129" customWidth="1"/>
    <col min="8789" max="8790" width="11.5703125" style="129" customWidth="1"/>
    <col min="8791" max="8791" width="5.7109375" style="129"/>
    <col min="8792" max="8792" width="4.5703125" style="129" customWidth="1"/>
    <col min="8793" max="8804" width="12.7109375" style="129" customWidth="1"/>
    <col min="8805" max="8806" width="5.7109375" style="129"/>
    <col min="8807" max="8807" width="4.5703125" style="129" customWidth="1"/>
    <col min="8808" max="8808" width="1.7109375" style="129" customWidth="1"/>
    <col min="8809" max="8809" width="2.28515625" style="129" customWidth="1"/>
    <col min="8810" max="8810" width="33.28515625" style="129" customWidth="1"/>
    <col min="8811" max="8811" width="11.140625" style="129" customWidth="1"/>
    <col min="8812" max="8812" width="11.5703125" style="129" customWidth="1"/>
    <col min="8813" max="8813" width="10.7109375" style="129" customWidth="1"/>
    <col min="8814" max="8814" width="10.5703125" style="129" customWidth="1"/>
    <col min="8815" max="8815" width="11.5703125" style="129" customWidth="1"/>
    <col min="8816" max="8816" width="10.7109375" style="129" customWidth="1"/>
    <col min="8817" max="8817" width="12" style="129" customWidth="1"/>
    <col min="8818" max="8818" width="11.5703125" style="129" customWidth="1"/>
    <col min="8819" max="8820" width="10.7109375" style="129" customWidth="1"/>
    <col min="8821" max="8822" width="11.5703125" style="129" customWidth="1"/>
    <col min="8823" max="8823" width="5.7109375" style="129"/>
    <col min="8824" max="8824" width="4.5703125" style="129" customWidth="1"/>
    <col min="8825" max="8835" width="12.7109375" style="129" customWidth="1"/>
    <col min="8836" max="8836" width="15.7109375" style="129" bestFit="1" customWidth="1"/>
    <col min="8837" max="8961" width="5.7109375" style="129"/>
    <col min="8962" max="8962" width="4.5703125" style="129" customWidth="1"/>
    <col min="8963" max="8963" width="1.7109375" style="129" customWidth="1"/>
    <col min="8964" max="8964" width="10.7109375" style="129" customWidth="1"/>
    <col min="8965" max="8965" width="8.28515625" style="129" customWidth="1"/>
    <col min="8966" max="8966" width="10.7109375" style="129" customWidth="1"/>
    <col min="8967" max="8967" width="10.140625" style="129" customWidth="1"/>
    <col min="8968" max="8968" width="10.7109375" style="129" customWidth="1"/>
    <col min="8969" max="8969" width="7.7109375" style="129" customWidth="1"/>
    <col min="8970" max="8970" width="1.7109375" style="129" customWidth="1"/>
    <col min="8971" max="8972" width="9.7109375" style="129" customWidth="1"/>
    <col min="8973" max="8973" width="1.7109375" style="129" customWidth="1"/>
    <col min="8974" max="8974" width="2.28515625" style="129" customWidth="1"/>
    <col min="8975" max="8975" width="33.28515625" style="129" customWidth="1"/>
    <col min="8976" max="8976" width="1.7109375" style="129" customWidth="1"/>
    <col min="8977" max="8977" width="11.7109375" style="129" customWidth="1"/>
    <col min="8978" max="8978" width="7.85546875" style="129" customWidth="1"/>
    <col min="8979" max="8979" width="11.7109375" style="129" customWidth="1"/>
    <col min="8980" max="8980" width="7.85546875" style="129" customWidth="1"/>
    <col min="8981" max="8981" width="11.7109375" style="129" customWidth="1"/>
    <col min="8982" max="8982" width="7.5703125" style="129" customWidth="1"/>
    <col min="8983" max="8983" width="1.7109375" style="129" customWidth="1"/>
    <col min="8984" max="8984" width="9.7109375" style="129" customWidth="1"/>
    <col min="8985" max="8985" width="15" style="129" bestFit="1" customWidth="1"/>
    <col min="8986" max="8998" width="5.7109375" style="129"/>
    <col min="8999" max="8999" width="4.5703125" style="129" customWidth="1"/>
    <col min="9000" max="9000" width="1.7109375" style="129" customWidth="1"/>
    <col min="9001" max="9001" width="2.28515625" style="129" customWidth="1"/>
    <col min="9002" max="9002" width="33.28515625" style="129" customWidth="1"/>
    <col min="9003" max="9003" width="11.140625" style="129" customWidth="1"/>
    <col min="9004" max="9004" width="11.5703125" style="129" customWidth="1"/>
    <col min="9005" max="9005" width="10.7109375" style="129" customWidth="1"/>
    <col min="9006" max="9006" width="10.5703125" style="129" customWidth="1"/>
    <col min="9007" max="9007" width="11.5703125" style="129" customWidth="1"/>
    <col min="9008" max="9008" width="10.7109375" style="129" customWidth="1"/>
    <col min="9009" max="9009" width="12" style="129" customWidth="1"/>
    <col min="9010" max="9010" width="11.5703125" style="129" customWidth="1"/>
    <col min="9011" max="9011" width="10.7109375" style="129" customWidth="1"/>
    <col min="9012" max="9012" width="11.42578125" style="129" customWidth="1"/>
    <col min="9013" max="9013" width="12.140625" style="129" customWidth="1"/>
    <col min="9014" max="9014" width="11.5703125" style="129" customWidth="1"/>
    <col min="9015" max="9015" width="5.7109375" style="129"/>
    <col min="9016" max="9016" width="4.5703125" style="129" customWidth="1"/>
    <col min="9017" max="9017" width="11.140625" style="129" customWidth="1"/>
    <col min="9018" max="9018" width="11.5703125" style="129" customWidth="1"/>
    <col min="9019" max="9019" width="10.7109375" style="129" customWidth="1"/>
    <col min="9020" max="9020" width="10.5703125" style="129" customWidth="1"/>
    <col min="9021" max="9021" width="11.5703125" style="129" customWidth="1"/>
    <col min="9022" max="9022" width="10.7109375" style="129" customWidth="1"/>
    <col min="9023" max="9023" width="12" style="129" customWidth="1"/>
    <col min="9024" max="9024" width="11.5703125" style="129" customWidth="1"/>
    <col min="9025" max="9026" width="10.7109375" style="129" customWidth="1"/>
    <col min="9027" max="9028" width="11.5703125" style="129" customWidth="1"/>
    <col min="9029" max="9030" width="5.7109375" style="129"/>
    <col min="9031" max="9031" width="4.5703125" style="129" customWidth="1"/>
    <col min="9032" max="9032" width="1.7109375" style="129" customWidth="1"/>
    <col min="9033" max="9033" width="2.28515625" style="129" customWidth="1"/>
    <col min="9034" max="9034" width="33.28515625" style="129" customWidth="1"/>
    <col min="9035" max="9035" width="11.140625" style="129" customWidth="1"/>
    <col min="9036" max="9036" width="11.5703125" style="129" customWidth="1"/>
    <col min="9037" max="9037" width="10.7109375" style="129" customWidth="1"/>
    <col min="9038" max="9038" width="10.5703125" style="129" customWidth="1"/>
    <col min="9039" max="9039" width="11.5703125" style="129" customWidth="1"/>
    <col min="9040" max="9040" width="10.7109375" style="129" customWidth="1"/>
    <col min="9041" max="9041" width="12" style="129" customWidth="1"/>
    <col min="9042" max="9042" width="11.5703125" style="129" customWidth="1"/>
    <col min="9043" max="9044" width="10.7109375" style="129" customWidth="1"/>
    <col min="9045" max="9046" width="11.5703125" style="129" customWidth="1"/>
    <col min="9047" max="9047" width="5.7109375" style="129"/>
    <col min="9048" max="9048" width="4.5703125" style="129" customWidth="1"/>
    <col min="9049" max="9060" width="12.7109375" style="129" customWidth="1"/>
    <col min="9061" max="9062" width="5.7109375" style="129"/>
    <col min="9063" max="9063" width="4.5703125" style="129" customWidth="1"/>
    <col min="9064" max="9064" width="1.7109375" style="129" customWidth="1"/>
    <col min="9065" max="9065" width="2.28515625" style="129" customWidth="1"/>
    <col min="9066" max="9066" width="33.28515625" style="129" customWidth="1"/>
    <col min="9067" max="9067" width="11.140625" style="129" customWidth="1"/>
    <col min="9068" max="9068" width="11.5703125" style="129" customWidth="1"/>
    <col min="9069" max="9069" width="10.7109375" style="129" customWidth="1"/>
    <col min="9070" max="9070" width="10.5703125" style="129" customWidth="1"/>
    <col min="9071" max="9071" width="11.5703125" style="129" customWidth="1"/>
    <col min="9072" max="9072" width="10.7109375" style="129" customWidth="1"/>
    <col min="9073" max="9073" width="12" style="129" customWidth="1"/>
    <col min="9074" max="9074" width="11.5703125" style="129" customWidth="1"/>
    <col min="9075" max="9076" width="10.7109375" style="129" customWidth="1"/>
    <col min="9077" max="9078" width="11.5703125" style="129" customWidth="1"/>
    <col min="9079" max="9079" width="5.7109375" style="129"/>
    <col min="9080" max="9080" width="4.5703125" style="129" customWidth="1"/>
    <col min="9081" max="9091" width="12.7109375" style="129" customWidth="1"/>
    <col min="9092" max="9092" width="15.7109375" style="129" bestFit="1" customWidth="1"/>
    <col min="9093" max="9217" width="5.7109375" style="129"/>
    <col min="9218" max="9218" width="4.5703125" style="129" customWidth="1"/>
    <col min="9219" max="9219" width="1.7109375" style="129" customWidth="1"/>
    <col min="9220" max="9220" width="10.7109375" style="129" customWidth="1"/>
    <col min="9221" max="9221" width="8.28515625" style="129" customWidth="1"/>
    <col min="9222" max="9222" width="10.7109375" style="129" customWidth="1"/>
    <col min="9223" max="9223" width="10.140625" style="129" customWidth="1"/>
    <col min="9224" max="9224" width="10.7109375" style="129" customWidth="1"/>
    <col min="9225" max="9225" width="7.7109375" style="129" customWidth="1"/>
    <col min="9226" max="9226" width="1.7109375" style="129" customWidth="1"/>
    <col min="9227" max="9228" width="9.7109375" style="129" customWidth="1"/>
    <col min="9229" max="9229" width="1.7109375" style="129" customWidth="1"/>
    <col min="9230" max="9230" width="2.28515625" style="129" customWidth="1"/>
    <col min="9231" max="9231" width="33.28515625" style="129" customWidth="1"/>
    <col min="9232" max="9232" width="1.7109375" style="129" customWidth="1"/>
    <col min="9233" max="9233" width="11.7109375" style="129" customWidth="1"/>
    <col min="9234" max="9234" width="7.85546875" style="129" customWidth="1"/>
    <col min="9235" max="9235" width="11.7109375" style="129" customWidth="1"/>
    <col min="9236" max="9236" width="7.85546875" style="129" customWidth="1"/>
    <col min="9237" max="9237" width="11.7109375" style="129" customWidth="1"/>
    <col min="9238" max="9238" width="7.5703125" style="129" customWidth="1"/>
    <col min="9239" max="9239" width="1.7109375" style="129" customWidth="1"/>
    <col min="9240" max="9240" width="9.7109375" style="129" customWidth="1"/>
    <col min="9241" max="9241" width="15" style="129" bestFit="1" customWidth="1"/>
    <col min="9242" max="9254" width="5.7109375" style="129"/>
    <col min="9255" max="9255" width="4.5703125" style="129" customWidth="1"/>
    <col min="9256" max="9256" width="1.7109375" style="129" customWidth="1"/>
    <col min="9257" max="9257" width="2.28515625" style="129" customWidth="1"/>
    <col min="9258" max="9258" width="33.28515625" style="129" customWidth="1"/>
    <col min="9259" max="9259" width="11.140625" style="129" customWidth="1"/>
    <col min="9260" max="9260" width="11.5703125" style="129" customWidth="1"/>
    <col min="9261" max="9261" width="10.7109375" style="129" customWidth="1"/>
    <col min="9262" max="9262" width="10.5703125" style="129" customWidth="1"/>
    <col min="9263" max="9263" width="11.5703125" style="129" customWidth="1"/>
    <col min="9264" max="9264" width="10.7109375" style="129" customWidth="1"/>
    <col min="9265" max="9265" width="12" style="129" customWidth="1"/>
    <col min="9266" max="9266" width="11.5703125" style="129" customWidth="1"/>
    <col min="9267" max="9267" width="10.7109375" style="129" customWidth="1"/>
    <col min="9268" max="9268" width="11.42578125" style="129" customWidth="1"/>
    <col min="9269" max="9269" width="12.140625" style="129" customWidth="1"/>
    <col min="9270" max="9270" width="11.5703125" style="129" customWidth="1"/>
    <col min="9271" max="9271" width="5.7109375" style="129"/>
    <col min="9272" max="9272" width="4.5703125" style="129" customWidth="1"/>
    <col min="9273" max="9273" width="11.140625" style="129" customWidth="1"/>
    <col min="9274" max="9274" width="11.5703125" style="129" customWidth="1"/>
    <col min="9275" max="9275" width="10.7109375" style="129" customWidth="1"/>
    <col min="9276" max="9276" width="10.5703125" style="129" customWidth="1"/>
    <col min="9277" max="9277" width="11.5703125" style="129" customWidth="1"/>
    <col min="9278" max="9278" width="10.7109375" style="129" customWidth="1"/>
    <col min="9279" max="9279" width="12" style="129" customWidth="1"/>
    <col min="9280" max="9280" width="11.5703125" style="129" customWidth="1"/>
    <col min="9281" max="9282" width="10.7109375" style="129" customWidth="1"/>
    <col min="9283" max="9284" width="11.5703125" style="129" customWidth="1"/>
    <col min="9285" max="9286" width="5.7109375" style="129"/>
    <col min="9287" max="9287" width="4.5703125" style="129" customWidth="1"/>
    <col min="9288" max="9288" width="1.7109375" style="129" customWidth="1"/>
    <col min="9289" max="9289" width="2.28515625" style="129" customWidth="1"/>
    <col min="9290" max="9290" width="33.28515625" style="129" customWidth="1"/>
    <col min="9291" max="9291" width="11.140625" style="129" customWidth="1"/>
    <col min="9292" max="9292" width="11.5703125" style="129" customWidth="1"/>
    <col min="9293" max="9293" width="10.7109375" style="129" customWidth="1"/>
    <col min="9294" max="9294" width="10.5703125" style="129" customWidth="1"/>
    <col min="9295" max="9295" width="11.5703125" style="129" customWidth="1"/>
    <col min="9296" max="9296" width="10.7109375" style="129" customWidth="1"/>
    <col min="9297" max="9297" width="12" style="129" customWidth="1"/>
    <col min="9298" max="9298" width="11.5703125" style="129" customWidth="1"/>
    <col min="9299" max="9300" width="10.7109375" style="129" customWidth="1"/>
    <col min="9301" max="9302" width="11.5703125" style="129" customWidth="1"/>
    <col min="9303" max="9303" width="5.7109375" style="129"/>
    <col min="9304" max="9304" width="4.5703125" style="129" customWidth="1"/>
    <col min="9305" max="9316" width="12.7109375" style="129" customWidth="1"/>
    <col min="9317" max="9318" width="5.7109375" style="129"/>
    <col min="9319" max="9319" width="4.5703125" style="129" customWidth="1"/>
    <col min="9320" max="9320" width="1.7109375" style="129" customWidth="1"/>
    <col min="9321" max="9321" width="2.28515625" style="129" customWidth="1"/>
    <col min="9322" max="9322" width="33.28515625" style="129" customWidth="1"/>
    <col min="9323" max="9323" width="11.140625" style="129" customWidth="1"/>
    <col min="9324" max="9324" width="11.5703125" style="129" customWidth="1"/>
    <col min="9325" max="9325" width="10.7109375" style="129" customWidth="1"/>
    <col min="9326" max="9326" width="10.5703125" style="129" customWidth="1"/>
    <col min="9327" max="9327" width="11.5703125" style="129" customWidth="1"/>
    <col min="9328" max="9328" width="10.7109375" style="129" customWidth="1"/>
    <col min="9329" max="9329" width="12" style="129" customWidth="1"/>
    <col min="9330" max="9330" width="11.5703125" style="129" customWidth="1"/>
    <col min="9331" max="9332" width="10.7109375" style="129" customWidth="1"/>
    <col min="9333" max="9334" width="11.5703125" style="129" customWidth="1"/>
    <col min="9335" max="9335" width="5.7109375" style="129"/>
    <col min="9336" max="9336" width="4.5703125" style="129" customWidth="1"/>
    <col min="9337" max="9347" width="12.7109375" style="129" customWidth="1"/>
    <col min="9348" max="9348" width="15.7109375" style="129" bestFit="1" customWidth="1"/>
    <col min="9349" max="9473" width="5.7109375" style="129"/>
    <col min="9474" max="9474" width="4.5703125" style="129" customWidth="1"/>
    <col min="9475" max="9475" width="1.7109375" style="129" customWidth="1"/>
    <col min="9476" max="9476" width="10.7109375" style="129" customWidth="1"/>
    <col min="9477" max="9477" width="8.28515625" style="129" customWidth="1"/>
    <col min="9478" max="9478" width="10.7109375" style="129" customWidth="1"/>
    <col min="9479" max="9479" width="10.140625" style="129" customWidth="1"/>
    <col min="9480" max="9480" width="10.7109375" style="129" customWidth="1"/>
    <col min="9481" max="9481" width="7.7109375" style="129" customWidth="1"/>
    <col min="9482" max="9482" width="1.7109375" style="129" customWidth="1"/>
    <col min="9483" max="9484" width="9.7109375" style="129" customWidth="1"/>
    <col min="9485" max="9485" width="1.7109375" style="129" customWidth="1"/>
    <col min="9486" max="9486" width="2.28515625" style="129" customWidth="1"/>
    <col min="9487" max="9487" width="33.28515625" style="129" customWidth="1"/>
    <col min="9488" max="9488" width="1.7109375" style="129" customWidth="1"/>
    <col min="9489" max="9489" width="11.7109375" style="129" customWidth="1"/>
    <col min="9490" max="9490" width="7.85546875" style="129" customWidth="1"/>
    <col min="9491" max="9491" width="11.7109375" style="129" customWidth="1"/>
    <col min="9492" max="9492" width="7.85546875" style="129" customWidth="1"/>
    <col min="9493" max="9493" width="11.7109375" style="129" customWidth="1"/>
    <col min="9494" max="9494" width="7.5703125" style="129" customWidth="1"/>
    <col min="9495" max="9495" width="1.7109375" style="129" customWidth="1"/>
    <col min="9496" max="9496" width="9.7109375" style="129" customWidth="1"/>
    <col min="9497" max="9497" width="15" style="129" bestFit="1" customWidth="1"/>
    <col min="9498" max="9510" width="5.7109375" style="129"/>
    <col min="9511" max="9511" width="4.5703125" style="129" customWidth="1"/>
    <col min="9512" max="9512" width="1.7109375" style="129" customWidth="1"/>
    <col min="9513" max="9513" width="2.28515625" style="129" customWidth="1"/>
    <col min="9514" max="9514" width="33.28515625" style="129" customWidth="1"/>
    <col min="9515" max="9515" width="11.140625" style="129" customWidth="1"/>
    <col min="9516" max="9516" width="11.5703125" style="129" customWidth="1"/>
    <col min="9517" max="9517" width="10.7109375" style="129" customWidth="1"/>
    <col min="9518" max="9518" width="10.5703125" style="129" customWidth="1"/>
    <col min="9519" max="9519" width="11.5703125" style="129" customWidth="1"/>
    <col min="9520" max="9520" width="10.7109375" style="129" customWidth="1"/>
    <col min="9521" max="9521" width="12" style="129" customWidth="1"/>
    <col min="9522" max="9522" width="11.5703125" style="129" customWidth="1"/>
    <col min="9523" max="9523" width="10.7109375" style="129" customWidth="1"/>
    <col min="9524" max="9524" width="11.42578125" style="129" customWidth="1"/>
    <col min="9525" max="9525" width="12.140625" style="129" customWidth="1"/>
    <col min="9526" max="9526" width="11.5703125" style="129" customWidth="1"/>
    <col min="9527" max="9527" width="5.7109375" style="129"/>
    <col min="9528" max="9528" width="4.5703125" style="129" customWidth="1"/>
    <col min="9529" max="9529" width="11.140625" style="129" customWidth="1"/>
    <col min="9530" max="9530" width="11.5703125" style="129" customWidth="1"/>
    <col min="9531" max="9531" width="10.7109375" style="129" customWidth="1"/>
    <col min="9532" max="9532" width="10.5703125" style="129" customWidth="1"/>
    <col min="9533" max="9533" width="11.5703125" style="129" customWidth="1"/>
    <col min="9534" max="9534" width="10.7109375" style="129" customWidth="1"/>
    <col min="9535" max="9535" width="12" style="129" customWidth="1"/>
    <col min="9536" max="9536" width="11.5703125" style="129" customWidth="1"/>
    <col min="9537" max="9538" width="10.7109375" style="129" customWidth="1"/>
    <col min="9539" max="9540" width="11.5703125" style="129" customWidth="1"/>
    <col min="9541" max="9542" width="5.7109375" style="129"/>
    <col min="9543" max="9543" width="4.5703125" style="129" customWidth="1"/>
    <col min="9544" max="9544" width="1.7109375" style="129" customWidth="1"/>
    <col min="9545" max="9545" width="2.28515625" style="129" customWidth="1"/>
    <col min="9546" max="9546" width="33.28515625" style="129" customWidth="1"/>
    <col min="9547" max="9547" width="11.140625" style="129" customWidth="1"/>
    <col min="9548" max="9548" width="11.5703125" style="129" customWidth="1"/>
    <col min="9549" max="9549" width="10.7109375" style="129" customWidth="1"/>
    <col min="9550" max="9550" width="10.5703125" style="129" customWidth="1"/>
    <col min="9551" max="9551" width="11.5703125" style="129" customWidth="1"/>
    <col min="9552" max="9552" width="10.7109375" style="129" customWidth="1"/>
    <col min="9553" max="9553" width="12" style="129" customWidth="1"/>
    <col min="9554" max="9554" width="11.5703125" style="129" customWidth="1"/>
    <col min="9555" max="9556" width="10.7109375" style="129" customWidth="1"/>
    <col min="9557" max="9558" width="11.5703125" style="129" customWidth="1"/>
    <col min="9559" max="9559" width="5.7109375" style="129"/>
    <col min="9560" max="9560" width="4.5703125" style="129" customWidth="1"/>
    <col min="9561" max="9572" width="12.7109375" style="129" customWidth="1"/>
    <col min="9573" max="9574" width="5.7109375" style="129"/>
    <col min="9575" max="9575" width="4.5703125" style="129" customWidth="1"/>
    <col min="9576" max="9576" width="1.7109375" style="129" customWidth="1"/>
    <col min="9577" max="9577" width="2.28515625" style="129" customWidth="1"/>
    <col min="9578" max="9578" width="33.28515625" style="129" customWidth="1"/>
    <col min="9579" max="9579" width="11.140625" style="129" customWidth="1"/>
    <col min="9580" max="9580" width="11.5703125" style="129" customWidth="1"/>
    <col min="9581" max="9581" width="10.7109375" style="129" customWidth="1"/>
    <col min="9582" max="9582" width="10.5703125" style="129" customWidth="1"/>
    <col min="9583" max="9583" width="11.5703125" style="129" customWidth="1"/>
    <col min="9584" max="9584" width="10.7109375" style="129" customWidth="1"/>
    <col min="9585" max="9585" width="12" style="129" customWidth="1"/>
    <col min="9586" max="9586" width="11.5703125" style="129" customWidth="1"/>
    <col min="9587" max="9588" width="10.7109375" style="129" customWidth="1"/>
    <col min="9589" max="9590" width="11.5703125" style="129" customWidth="1"/>
    <col min="9591" max="9591" width="5.7109375" style="129"/>
    <col min="9592" max="9592" width="4.5703125" style="129" customWidth="1"/>
    <col min="9593" max="9603" width="12.7109375" style="129" customWidth="1"/>
    <col min="9604" max="9604" width="15.7109375" style="129" bestFit="1" customWidth="1"/>
    <col min="9605" max="9729" width="5.7109375" style="129"/>
    <col min="9730" max="9730" width="4.5703125" style="129" customWidth="1"/>
    <col min="9731" max="9731" width="1.7109375" style="129" customWidth="1"/>
    <col min="9732" max="9732" width="10.7109375" style="129" customWidth="1"/>
    <col min="9733" max="9733" width="8.28515625" style="129" customWidth="1"/>
    <col min="9734" max="9734" width="10.7109375" style="129" customWidth="1"/>
    <col min="9735" max="9735" width="10.140625" style="129" customWidth="1"/>
    <col min="9736" max="9736" width="10.7109375" style="129" customWidth="1"/>
    <col min="9737" max="9737" width="7.7109375" style="129" customWidth="1"/>
    <col min="9738" max="9738" width="1.7109375" style="129" customWidth="1"/>
    <col min="9739" max="9740" width="9.7109375" style="129" customWidth="1"/>
    <col min="9741" max="9741" width="1.7109375" style="129" customWidth="1"/>
    <col min="9742" max="9742" width="2.28515625" style="129" customWidth="1"/>
    <col min="9743" max="9743" width="33.28515625" style="129" customWidth="1"/>
    <col min="9744" max="9744" width="1.7109375" style="129" customWidth="1"/>
    <col min="9745" max="9745" width="11.7109375" style="129" customWidth="1"/>
    <col min="9746" max="9746" width="7.85546875" style="129" customWidth="1"/>
    <col min="9747" max="9747" width="11.7109375" style="129" customWidth="1"/>
    <col min="9748" max="9748" width="7.85546875" style="129" customWidth="1"/>
    <col min="9749" max="9749" width="11.7109375" style="129" customWidth="1"/>
    <col min="9750" max="9750" width="7.5703125" style="129" customWidth="1"/>
    <col min="9751" max="9751" width="1.7109375" style="129" customWidth="1"/>
    <col min="9752" max="9752" width="9.7109375" style="129" customWidth="1"/>
    <col min="9753" max="9753" width="15" style="129" bestFit="1" customWidth="1"/>
    <col min="9754" max="9766" width="5.7109375" style="129"/>
    <col min="9767" max="9767" width="4.5703125" style="129" customWidth="1"/>
    <col min="9768" max="9768" width="1.7109375" style="129" customWidth="1"/>
    <col min="9769" max="9769" width="2.28515625" style="129" customWidth="1"/>
    <col min="9770" max="9770" width="33.28515625" style="129" customWidth="1"/>
    <col min="9771" max="9771" width="11.140625" style="129" customWidth="1"/>
    <col min="9772" max="9772" width="11.5703125" style="129" customWidth="1"/>
    <col min="9773" max="9773" width="10.7109375" style="129" customWidth="1"/>
    <col min="9774" max="9774" width="10.5703125" style="129" customWidth="1"/>
    <col min="9775" max="9775" width="11.5703125" style="129" customWidth="1"/>
    <col min="9776" max="9776" width="10.7109375" style="129" customWidth="1"/>
    <col min="9777" max="9777" width="12" style="129" customWidth="1"/>
    <col min="9778" max="9778" width="11.5703125" style="129" customWidth="1"/>
    <col min="9779" max="9779" width="10.7109375" style="129" customWidth="1"/>
    <col min="9780" max="9780" width="11.42578125" style="129" customWidth="1"/>
    <col min="9781" max="9781" width="12.140625" style="129" customWidth="1"/>
    <col min="9782" max="9782" width="11.5703125" style="129" customWidth="1"/>
    <col min="9783" max="9783" width="5.7109375" style="129"/>
    <col min="9784" max="9784" width="4.5703125" style="129" customWidth="1"/>
    <col min="9785" max="9785" width="11.140625" style="129" customWidth="1"/>
    <col min="9786" max="9786" width="11.5703125" style="129" customWidth="1"/>
    <col min="9787" max="9787" width="10.7109375" style="129" customWidth="1"/>
    <col min="9788" max="9788" width="10.5703125" style="129" customWidth="1"/>
    <col min="9789" max="9789" width="11.5703125" style="129" customWidth="1"/>
    <col min="9790" max="9790" width="10.7109375" style="129" customWidth="1"/>
    <col min="9791" max="9791" width="12" style="129" customWidth="1"/>
    <col min="9792" max="9792" width="11.5703125" style="129" customWidth="1"/>
    <col min="9793" max="9794" width="10.7109375" style="129" customWidth="1"/>
    <col min="9795" max="9796" width="11.5703125" style="129" customWidth="1"/>
    <col min="9797" max="9798" width="5.7109375" style="129"/>
    <col min="9799" max="9799" width="4.5703125" style="129" customWidth="1"/>
    <col min="9800" max="9800" width="1.7109375" style="129" customWidth="1"/>
    <col min="9801" max="9801" width="2.28515625" style="129" customWidth="1"/>
    <col min="9802" max="9802" width="33.28515625" style="129" customWidth="1"/>
    <col min="9803" max="9803" width="11.140625" style="129" customWidth="1"/>
    <col min="9804" max="9804" width="11.5703125" style="129" customWidth="1"/>
    <col min="9805" max="9805" width="10.7109375" style="129" customWidth="1"/>
    <col min="9806" max="9806" width="10.5703125" style="129" customWidth="1"/>
    <col min="9807" max="9807" width="11.5703125" style="129" customWidth="1"/>
    <col min="9808" max="9808" width="10.7109375" style="129" customWidth="1"/>
    <col min="9809" max="9809" width="12" style="129" customWidth="1"/>
    <col min="9810" max="9810" width="11.5703125" style="129" customWidth="1"/>
    <col min="9811" max="9812" width="10.7109375" style="129" customWidth="1"/>
    <col min="9813" max="9814" width="11.5703125" style="129" customWidth="1"/>
    <col min="9815" max="9815" width="5.7109375" style="129"/>
    <col min="9816" max="9816" width="4.5703125" style="129" customWidth="1"/>
    <col min="9817" max="9828" width="12.7109375" style="129" customWidth="1"/>
    <col min="9829" max="9830" width="5.7109375" style="129"/>
    <col min="9831" max="9831" width="4.5703125" style="129" customWidth="1"/>
    <col min="9832" max="9832" width="1.7109375" style="129" customWidth="1"/>
    <col min="9833" max="9833" width="2.28515625" style="129" customWidth="1"/>
    <col min="9834" max="9834" width="33.28515625" style="129" customWidth="1"/>
    <col min="9835" max="9835" width="11.140625" style="129" customWidth="1"/>
    <col min="9836" max="9836" width="11.5703125" style="129" customWidth="1"/>
    <col min="9837" max="9837" width="10.7109375" style="129" customWidth="1"/>
    <col min="9838" max="9838" width="10.5703125" style="129" customWidth="1"/>
    <col min="9839" max="9839" width="11.5703125" style="129" customWidth="1"/>
    <col min="9840" max="9840" width="10.7109375" style="129" customWidth="1"/>
    <col min="9841" max="9841" width="12" style="129" customWidth="1"/>
    <col min="9842" max="9842" width="11.5703125" style="129" customWidth="1"/>
    <col min="9843" max="9844" width="10.7109375" style="129" customWidth="1"/>
    <col min="9845" max="9846" width="11.5703125" style="129" customWidth="1"/>
    <col min="9847" max="9847" width="5.7109375" style="129"/>
    <col min="9848" max="9848" width="4.5703125" style="129" customWidth="1"/>
    <col min="9849" max="9859" width="12.7109375" style="129" customWidth="1"/>
    <col min="9860" max="9860" width="15.7109375" style="129" bestFit="1" customWidth="1"/>
    <col min="9861" max="9985" width="5.7109375" style="129"/>
    <col min="9986" max="9986" width="4.5703125" style="129" customWidth="1"/>
    <col min="9987" max="9987" width="1.7109375" style="129" customWidth="1"/>
    <col min="9988" max="9988" width="10.7109375" style="129" customWidth="1"/>
    <col min="9989" max="9989" width="8.28515625" style="129" customWidth="1"/>
    <col min="9990" max="9990" width="10.7109375" style="129" customWidth="1"/>
    <col min="9991" max="9991" width="10.140625" style="129" customWidth="1"/>
    <col min="9992" max="9992" width="10.7109375" style="129" customWidth="1"/>
    <col min="9993" max="9993" width="7.7109375" style="129" customWidth="1"/>
    <col min="9994" max="9994" width="1.7109375" style="129" customWidth="1"/>
    <col min="9995" max="9996" width="9.7109375" style="129" customWidth="1"/>
    <col min="9997" max="9997" width="1.7109375" style="129" customWidth="1"/>
    <col min="9998" max="9998" width="2.28515625" style="129" customWidth="1"/>
    <col min="9999" max="9999" width="33.28515625" style="129" customWidth="1"/>
    <col min="10000" max="10000" width="1.7109375" style="129" customWidth="1"/>
    <col min="10001" max="10001" width="11.7109375" style="129" customWidth="1"/>
    <col min="10002" max="10002" width="7.85546875" style="129" customWidth="1"/>
    <col min="10003" max="10003" width="11.7109375" style="129" customWidth="1"/>
    <col min="10004" max="10004" width="7.85546875" style="129" customWidth="1"/>
    <col min="10005" max="10005" width="11.7109375" style="129" customWidth="1"/>
    <col min="10006" max="10006" width="7.5703125" style="129" customWidth="1"/>
    <col min="10007" max="10007" width="1.7109375" style="129" customWidth="1"/>
    <col min="10008" max="10008" width="9.7109375" style="129" customWidth="1"/>
    <col min="10009" max="10009" width="15" style="129" bestFit="1" customWidth="1"/>
    <col min="10010" max="10022" width="5.7109375" style="129"/>
    <col min="10023" max="10023" width="4.5703125" style="129" customWidth="1"/>
    <col min="10024" max="10024" width="1.7109375" style="129" customWidth="1"/>
    <col min="10025" max="10025" width="2.28515625" style="129" customWidth="1"/>
    <col min="10026" max="10026" width="33.28515625" style="129" customWidth="1"/>
    <col min="10027" max="10027" width="11.140625" style="129" customWidth="1"/>
    <col min="10028" max="10028" width="11.5703125" style="129" customWidth="1"/>
    <col min="10029" max="10029" width="10.7109375" style="129" customWidth="1"/>
    <col min="10030" max="10030" width="10.5703125" style="129" customWidth="1"/>
    <col min="10031" max="10031" width="11.5703125" style="129" customWidth="1"/>
    <col min="10032" max="10032" width="10.7109375" style="129" customWidth="1"/>
    <col min="10033" max="10033" width="12" style="129" customWidth="1"/>
    <col min="10034" max="10034" width="11.5703125" style="129" customWidth="1"/>
    <col min="10035" max="10035" width="10.7109375" style="129" customWidth="1"/>
    <col min="10036" max="10036" width="11.42578125" style="129" customWidth="1"/>
    <col min="10037" max="10037" width="12.140625" style="129" customWidth="1"/>
    <col min="10038" max="10038" width="11.5703125" style="129" customWidth="1"/>
    <col min="10039" max="10039" width="5.7109375" style="129"/>
    <col min="10040" max="10040" width="4.5703125" style="129" customWidth="1"/>
    <col min="10041" max="10041" width="11.140625" style="129" customWidth="1"/>
    <col min="10042" max="10042" width="11.5703125" style="129" customWidth="1"/>
    <col min="10043" max="10043" width="10.7109375" style="129" customWidth="1"/>
    <col min="10044" max="10044" width="10.5703125" style="129" customWidth="1"/>
    <col min="10045" max="10045" width="11.5703125" style="129" customWidth="1"/>
    <col min="10046" max="10046" width="10.7109375" style="129" customWidth="1"/>
    <col min="10047" max="10047" width="12" style="129" customWidth="1"/>
    <col min="10048" max="10048" width="11.5703125" style="129" customWidth="1"/>
    <col min="10049" max="10050" width="10.7109375" style="129" customWidth="1"/>
    <col min="10051" max="10052" width="11.5703125" style="129" customWidth="1"/>
    <col min="10053" max="10054" width="5.7109375" style="129"/>
    <col min="10055" max="10055" width="4.5703125" style="129" customWidth="1"/>
    <col min="10056" max="10056" width="1.7109375" style="129" customWidth="1"/>
    <col min="10057" max="10057" width="2.28515625" style="129" customWidth="1"/>
    <col min="10058" max="10058" width="33.28515625" style="129" customWidth="1"/>
    <col min="10059" max="10059" width="11.140625" style="129" customWidth="1"/>
    <col min="10060" max="10060" width="11.5703125" style="129" customWidth="1"/>
    <col min="10061" max="10061" width="10.7109375" style="129" customWidth="1"/>
    <col min="10062" max="10062" width="10.5703125" style="129" customWidth="1"/>
    <col min="10063" max="10063" width="11.5703125" style="129" customWidth="1"/>
    <col min="10064" max="10064" width="10.7109375" style="129" customWidth="1"/>
    <col min="10065" max="10065" width="12" style="129" customWidth="1"/>
    <col min="10066" max="10066" width="11.5703125" style="129" customWidth="1"/>
    <col min="10067" max="10068" width="10.7109375" style="129" customWidth="1"/>
    <col min="10069" max="10070" width="11.5703125" style="129" customWidth="1"/>
    <col min="10071" max="10071" width="5.7109375" style="129"/>
    <col min="10072" max="10072" width="4.5703125" style="129" customWidth="1"/>
    <col min="10073" max="10084" width="12.7109375" style="129" customWidth="1"/>
    <col min="10085" max="10086" width="5.7109375" style="129"/>
    <col min="10087" max="10087" width="4.5703125" style="129" customWidth="1"/>
    <col min="10088" max="10088" width="1.7109375" style="129" customWidth="1"/>
    <col min="10089" max="10089" width="2.28515625" style="129" customWidth="1"/>
    <col min="10090" max="10090" width="33.28515625" style="129" customWidth="1"/>
    <col min="10091" max="10091" width="11.140625" style="129" customWidth="1"/>
    <col min="10092" max="10092" width="11.5703125" style="129" customWidth="1"/>
    <col min="10093" max="10093" width="10.7109375" style="129" customWidth="1"/>
    <col min="10094" max="10094" width="10.5703125" style="129" customWidth="1"/>
    <col min="10095" max="10095" width="11.5703125" style="129" customWidth="1"/>
    <col min="10096" max="10096" width="10.7109375" style="129" customWidth="1"/>
    <col min="10097" max="10097" width="12" style="129" customWidth="1"/>
    <col min="10098" max="10098" width="11.5703125" style="129" customWidth="1"/>
    <col min="10099" max="10100" width="10.7109375" style="129" customWidth="1"/>
    <col min="10101" max="10102" width="11.5703125" style="129" customWidth="1"/>
    <col min="10103" max="10103" width="5.7109375" style="129"/>
    <col min="10104" max="10104" width="4.5703125" style="129" customWidth="1"/>
    <col min="10105" max="10115" width="12.7109375" style="129" customWidth="1"/>
    <col min="10116" max="10116" width="15.7109375" style="129" bestFit="1" customWidth="1"/>
    <col min="10117" max="10241" width="5.7109375" style="129"/>
    <col min="10242" max="10242" width="4.5703125" style="129" customWidth="1"/>
    <col min="10243" max="10243" width="1.7109375" style="129" customWidth="1"/>
    <col min="10244" max="10244" width="10.7109375" style="129" customWidth="1"/>
    <col min="10245" max="10245" width="8.28515625" style="129" customWidth="1"/>
    <col min="10246" max="10246" width="10.7109375" style="129" customWidth="1"/>
    <col min="10247" max="10247" width="10.140625" style="129" customWidth="1"/>
    <col min="10248" max="10248" width="10.7109375" style="129" customWidth="1"/>
    <col min="10249" max="10249" width="7.7109375" style="129" customWidth="1"/>
    <col min="10250" max="10250" width="1.7109375" style="129" customWidth="1"/>
    <col min="10251" max="10252" width="9.7109375" style="129" customWidth="1"/>
    <col min="10253" max="10253" width="1.7109375" style="129" customWidth="1"/>
    <col min="10254" max="10254" width="2.28515625" style="129" customWidth="1"/>
    <col min="10255" max="10255" width="33.28515625" style="129" customWidth="1"/>
    <col min="10256" max="10256" width="1.7109375" style="129" customWidth="1"/>
    <col min="10257" max="10257" width="11.7109375" style="129" customWidth="1"/>
    <col min="10258" max="10258" width="7.85546875" style="129" customWidth="1"/>
    <col min="10259" max="10259" width="11.7109375" style="129" customWidth="1"/>
    <col min="10260" max="10260" width="7.85546875" style="129" customWidth="1"/>
    <col min="10261" max="10261" width="11.7109375" style="129" customWidth="1"/>
    <col min="10262" max="10262" width="7.5703125" style="129" customWidth="1"/>
    <col min="10263" max="10263" width="1.7109375" style="129" customWidth="1"/>
    <col min="10264" max="10264" width="9.7109375" style="129" customWidth="1"/>
    <col min="10265" max="10265" width="15" style="129" bestFit="1" customWidth="1"/>
    <col min="10266" max="10278" width="5.7109375" style="129"/>
    <col min="10279" max="10279" width="4.5703125" style="129" customWidth="1"/>
    <col min="10280" max="10280" width="1.7109375" style="129" customWidth="1"/>
    <col min="10281" max="10281" width="2.28515625" style="129" customWidth="1"/>
    <col min="10282" max="10282" width="33.28515625" style="129" customWidth="1"/>
    <col min="10283" max="10283" width="11.140625" style="129" customWidth="1"/>
    <col min="10284" max="10284" width="11.5703125" style="129" customWidth="1"/>
    <col min="10285" max="10285" width="10.7109375" style="129" customWidth="1"/>
    <col min="10286" max="10286" width="10.5703125" style="129" customWidth="1"/>
    <col min="10287" max="10287" width="11.5703125" style="129" customWidth="1"/>
    <col min="10288" max="10288" width="10.7109375" style="129" customWidth="1"/>
    <col min="10289" max="10289" width="12" style="129" customWidth="1"/>
    <col min="10290" max="10290" width="11.5703125" style="129" customWidth="1"/>
    <col min="10291" max="10291" width="10.7109375" style="129" customWidth="1"/>
    <col min="10292" max="10292" width="11.42578125" style="129" customWidth="1"/>
    <col min="10293" max="10293" width="12.140625" style="129" customWidth="1"/>
    <col min="10294" max="10294" width="11.5703125" style="129" customWidth="1"/>
    <col min="10295" max="10295" width="5.7109375" style="129"/>
    <col min="10296" max="10296" width="4.5703125" style="129" customWidth="1"/>
    <col min="10297" max="10297" width="11.140625" style="129" customWidth="1"/>
    <col min="10298" max="10298" width="11.5703125" style="129" customWidth="1"/>
    <col min="10299" max="10299" width="10.7109375" style="129" customWidth="1"/>
    <col min="10300" max="10300" width="10.5703125" style="129" customWidth="1"/>
    <col min="10301" max="10301" width="11.5703125" style="129" customWidth="1"/>
    <col min="10302" max="10302" width="10.7109375" style="129" customWidth="1"/>
    <col min="10303" max="10303" width="12" style="129" customWidth="1"/>
    <col min="10304" max="10304" width="11.5703125" style="129" customWidth="1"/>
    <col min="10305" max="10306" width="10.7109375" style="129" customWidth="1"/>
    <col min="10307" max="10308" width="11.5703125" style="129" customWidth="1"/>
    <col min="10309" max="10310" width="5.7109375" style="129"/>
    <col min="10311" max="10311" width="4.5703125" style="129" customWidth="1"/>
    <col min="10312" max="10312" width="1.7109375" style="129" customWidth="1"/>
    <col min="10313" max="10313" width="2.28515625" style="129" customWidth="1"/>
    <col min="10314" max="10314" width="33.28515625" style="129" customWidth="1"/>
    <col min="10315" max="10315" width="11.140625" style="129" customWidth="1"/>
    <col min="10316" max="10316" width="11.5703125" style="129" customWidth="1"/>
    <col min="10317" max="10317" width="10.7109375" style="129" customWidth="1"/>
    <col min="10318" max="10318" width="10.5703125" style="129" customWidth="1"/>
    <col min="10319" max="10319" width="11.5703125" style="129" customWidth="1"/>
    <col min="10320" max="10320" width="10.7109375" style="129" customWidth="1"/>
    <col min="10321" max="10321" width="12" style="129" customWidth="1"/>
    <col min="10322" max="10322" width="11.5703125" style="129" customWidth="1"/>
    <col min="10323" max="10324" width="10.7109375" style="129" customWidth="1"/>
    <col min="10325" max="10326" width="11.5703125" style="129" customWidth="1"/>
    <col min="10327" max="10327" width="5.7109375" style="129"/>
    <col min="10328" max="10328" width="4.5703125" style="129" customWidth="1"/>
    <col min="10329" max="10340" width="12.7109375" style="129" customWidth="1"/>
    <col min="10341" max="10342" width="5.7109375" style="129"/>
    <col min="10343" max="10343" width="4.5703125" style="129" customWidth="1"/>
    <col min="10344" max="10344" width="1.7109375" style="129" customWidth="1"/>
    <col min="10345" max="10345" width="2.28515625" style="129" customWidth="1"/>
    <col min="10346" max="10346" width="33.28515625" style="129" customWidth="1"/>
    <col min="10347" max="10347" width="11.140625" style="129" customWidth="1"/>
    <col min="10348" max="10348" width="11.5703125" style="129" customWidth="1"/>
    <col min="10349" max="10349" width="10.7109375" style="129" customWidth="1"/>
    <col min="10350" max="10350" width="10.5703125" style="129" customWidth="1"/>
    <col min="10351" max="10351" width="11.5703125" style="129" customWidth="1"/>
    <col min="10352" max="10352" width="10.7109375" style="129" customWidth="1"/>
    <col min="10353" max="10353" width="12" style="129" customWidth="1"/>
    <col min="10354" max="10354" width="11.5703125" style="129" customWidth="1"/>
    <col min="10355" max="10356" width="10.7109375" style="129" customWidth="1"/>
    <col min="10357" max="10358" width="11.5703125" style="129" customWidth="1"/>
    <col min="10359" max="10359" width="5.7109375" style="129"/>
    <col min="10360" max="10360" width="4.5703125" style="129" customWidth="1"/>
    <col min="10361" max="10371" width="12.7109375" style="129" customWidth="1"/>
    <col min="10372" max="10372" width="15.7109375" style="129" bestFit="1" customWidth="1"/>
    <col min="10373" max="10497" width="5.7109375" style="129"/>
    <col min="10498" max="10498" width="4.5703125" style="129" customWidth="1"/>
    <col min="10499" max="10499" width="1.7109375" style="129" customWidth="1"/>
    <col min="10500" max="10500" width="10.7109375" style="129" customWidth="1"/>
    <col min="10501" max="10501" width="8.28515625" style="129" customWidth="1"/>
    <col min="10502" max="10502" width="10.7109375" style="129" customWidth="1"/>
    <col min="10503" max="10503" width="10.140625" style="129" customWidth="1"/>
    <col min="10504" max="10504" width="10.7109375" style="129" customWidth="1"/>
    <col min="10505" max="10505" width="7.7109375" style="129" customWidth="1"/>
    <col min="10506" max="10506" width="1.7109375" style="129" customWidth="1"/>
    <col min="10507" max="10508" width="9.7109375" style="129" customWidth="1"/>
    <col min="10509" max="10509" width="1.7109375" style="129" customWidth="1"/>
    <col min="10510" max="10510" width="2.28515625" style="129" customWidth="1"/>
    <col min="10511" max="10511" width="33.28515625" style="129" customWidth="1"/>
    <col min="10512" max="10512" width="1.7109375" style="129" customWidth="1"/>
    <col min="10513" max="10513" width="11.7109375" style="129" customWidth="1"/>
    <col min="10514" max="10514" width="7.85546875" style="129" customWidth="1"/>
    <col min="10515" max="10515" width="11.7109375" style="129" customWidth="1"/>
    <col min="10516" max="10516" width="7.85546875" style="129" customWidth="1"/>
    <col min="10517" max="10517" width="11.7109375" style="129" customWidth="1"/>
    <col min="10518" max="10518" width="7.5703125" style="129" customWidth="1"/>
    <col min="10519" max="10519" width="1.7109375" style="129" customWidth="1"/>
    <col min="10520" max="10520" width="9.7109375" style="129" customWidth="1"/>
    <col min="10521" max="10521" width="15" style="129" bestFit="1" customWidth="1"/>
    <col min="10522" max="10534" width="5.7109375" style="129"/>
    <col min="10535" max="10535" width="4.5703125" style="129" customWidth="1"/>
    <col min="10536" max="10536" width="1.7109375" style="129" customWidth="1"/>
    <col min="10537" max="10537" width="2.28515625" style="129" customWidth="1"/>
    <col min="10538" max="10538" width="33.28515625" style="129" customWidth="1"/>
    <col min="10539" max="10539" width="11.140625" style="129" customWidth="1"/>
    <col min="10540" max="10540" width="11.5703125" style="129" customWidth="1"/>
    <col min="10541" max="10541" width="10.7109375" style="129" customWidth="1"/>
    <col min="10542" max="10542" width="10.5703125" style="129" customWidth="1"/>
    <col min="10543" max="10543" width="11.5703125" style="129" customWidth="1"/>
    <col min="10544" max="10544" width="10.7109375" style="129" customWidth="1"/>
    <col min="10545" max="10545" width="12" style="129" customWidth="1"/>
    <col min="10546" max="10546" width="11.5703125" style="129" customWidth="1"/>
    <col min="10547" max="10547" width="10.7109375" style="129" customWidth="1"/>
    <col min="10548" max="10548" width="11.42578125" style="129" customWidth="1"/>
    <col min="10549" max="10549" width="12.140625" style="129" customWidth="1"/>
    <col min="10550" max="10550" width="11.5703125" style="129" customWidth="1"/>
    <col min="10551" max="10551" width="5.7109375" style="129"/>
    <col min="10552" max="10552" width="4.5703125" style="129" customWidth="1"/>
    <col min="10553" max="10553" width="11.140625" style="129" customWidth="1"/>
    <col min="10554" max="10554" width="11.5703125" style="129" customWidth="1"/>
    <col min="10555" max="10555" width="10.7109375" style="129" customWidth="1"/>
    <col min="10556" max="10556" width="10.5703125" style="129" customWidth="1"/>
    <col min="10557" max="10557" width="11.5703125" style="129" customWidth="1"/>
    <col min="10558" max="10558" width="10.7109375" style="129" customWidth="1"/>
    <col min="10559" max="10559" width="12" style="129" customWidth="1"/>
    <col min="10560" max="10560" width="11.5703125" style="129" customWidth="1"/>
    <col min="10561" max="10562" width="10.7109375" style="129" customWidth="1"/>
    <col min="10563" max="10564" width="11.5703125" style="129" customWidth="1"/>
    <col min="10565" max="10566" width="5.7109375" style="129"/>
    <col min="10567" max="10567" width="4.5703125" style="129" customWidth="1"/>
    <col min="10568" max="10568" width="1.7109375" style="129" customWidth="1"/>
    <col min="10569" max="10569" width="2.28515625" style="129" customWidth="1"/>
    <col min="10570" max="10570" width="33.28515625" style="129" customWidth="1"/>
    <col min="10571" max="10571" width="11.140625" style="129" customWidth="1"/>
    <col min="10572" max="10572" width="11.5703125" style="129" customWidth="1"/>
    <col min="10573" max="10573" width="10.7109375" style="129" customWidth="1"/>
    <col min="10574" max="10574" width="10.5703125" style="129" customWidth="1"/>
    <col min="10575" max="10575" width="11.5703125" style="129" customWidth="1"/>
    <col min="10576" max="10576" width="10.7109375" style="129" customWidth="1"/>
    <col min="10577" max="10577" width="12" style="129" customWidth="1"/>
    <col min="10578" max="10578" width="11.5703125" style="129" customWidth="1"/>
    <col min="10579" max="10580" width="10.7109375" style="129" customWidth="1"/>
    <col min="10581" max="10582" width="11.5703125" style="129" customWidth="1"/>
    <col min="10583" max="10583" width="5.7109375" style="129"/>
    <col min="10584" max="10584" width="4.5703125" style="129" customWidth="1"/>
    <col min="10585" max="10596" width="12.7109375" style="129" customWidth="1"/>
    <col min="10597" max="10598" width="5.7109375" style="129"/>
    <col min="10599" max="10599" width="4.5703125" style="129" customWidth="1"/>
    <col min="10600" max="10600" width="1.7109375" style="129" customWidth="1"/>
    <col min="10601" max="10601" width="2.28515625" style="129" customWidth="1"/>
    <col min="10602" max="10602" width="33.28515625" style="129" customWidth="1"/>
    <col min="10603" max="10603" width="11.140625" style="129" customWidth="1"/>
    <col min="10604" max="10604" width="11.5703125" style="129" customWidth="1"/>
    <col min="10605" max="10605" width="10.7109375" style="129" customWidth="1"/>
    <col min="10606" max="10606" width="10.5703125" style="129" customWidth="1"/>
    <col min="10607" max="10607" width="11.5703125" style="129" customWidth="1"/>
    <col min="10608" max="10608" width="10.7109375" style="129" customWidth="1"/>
    <col min="10609" max="10609" width="12" style="129" customWidth="1"/>
    <col min="10610" max="10610" width="11.5703125" style="129" customWidth="1"/>
    <col min="10611" max="10612" width="10.7109375" style="129" customWidth="1"/>
    <col min="10613" max="10614" width="11.5703125" style="129" customWidth="1"/>
    <col min="10615" max="10615" width="5.7109375" style="129"/>
    <col min="10616" max="10616" width="4.5703125" style="129" customWidth="1"/>
    <col min="10617" max="10627" width="12.7109375" style="129" customWidth="1"/>
    <col min="10628" max="10628" width="15.7109375" style="129" bestFit="1" customWidth="1"/>
    <col min="10629" max="10753" width="5.7109375" style="129"/>
    <col min="10754" max="10754" width="4.5703125" style="129" customWidth="1"/>
    <col min="10755" max="10755" width="1.7109375" style="129" customWidth="1"/>
    <col min="10756" max="10756" width="10.7109375" style="129" customWidth="1"/>
    <col min="10757" max="10757" width="8.28515625" style="129" customWidth="1"/>
    <col min="10758" max="10758" width="10.7109375" style="129" customWidth="1"/>
    <col min="10759" max="10759" width="10.140625" style="129" customWidth="1"/>
    <col min="10760" max="10760" width="10.7109375" style="129" customWidth="1"/>
    <col min="10761" max="10761" width="7.7109375" style="129" customWidth="1"/>
    <col min="10762" max="10762" width="1.7109375" style="129" customWidth="1"/>
    <col min="10763" max="10764" width="9.7109375" style="129" customWidth="1"/>
    <col min="10765" max="10765" width="1.7109375" style="129" customWidth="1"/>
    <col min="10766" max="10766" width="2.28515625" style="129" customWidth="1"/>
    <col min="10767" max="10767" width="33.28515625" style="129" customWidth="1"/>
    <col min="10768" max="10768" width="1.7109375" style="129" customWidth="1"/>
    <col min="10769" max="10769" width="11.7109375" style="129" customWidth="1"/>
    <col min="10770" max="10770" width="7.85546875" style="129" customWidth="1"/>
    <col min="10771" max="10771" width="11.7109375" style="129" customWidth="1"/>
    <col min="10772" max="10772" width="7.85546875" style="129" customWidth="1"/>
    <col min="10773" max="10773" width="11.7109375" style="129" customWidth="1"/>
    <col min="10774" max="10774" width="7.5703125" style="129" customWidth="1"/>
    <col min="10775" max="10775" width="1.7109375" style="129" customWidth="1"/>
    <col min="10776" max="10776" width="9.7109375" style="129" customWidth="1"/>
    <col min="10777" max="10777" width="15" style="129" bestFit="1" customWidth="1"/>
    <col min="10778" max="10790" width="5.7109375" style="129"/>
    <col min="10791" max="10791" width="4.5703125" style="129" customWidth="1"/>
    <col min="10792" max="10792" width="1.7109375" style="129" customWidth="1"/>
    <col min="10793" max="10793" width="2.28515625" style="129" customWidth="1"/>
    <col min="10794" max="10794" width="33.28515625" style="129" customWidth="1"/>
    <col min="10795" max="10795" width="11.140625" style="129" customWidth="1"/>
    <col min="10796" max="10796" width="11.5703125" style="129" customWidth="1"/>
    <col min="10797" max="10797" width="10.7109375" style="129" customWidth="1"/>
    <col min="10798" max="10798" width="10.5703125" style="129" customWidth="1"/>
    <col min="10799" max="10799" width="11.5703125" style="129" customWidth="1"/>
    <col min="10800" max="10800" width="10.7109375" style="129" customWidth="1"/>
    <col min="10801" max="10801" width="12" style="129" customWidth="1"/>
    <col min="10802" max="10802" width="11.5703125" style="129" customWidth="1"/>
    <col min="10803" max="10803" width="10.7109375" style="129" customWidth="1"/>
    <col min="10804" max="10804" width="11.42578125" style="129" customWidth="1"/>
    <col min="10805" max="10805" width="12.140625" style="129" customWidth="1"/>
    <col min="10806" max="10806" width="11.5703125" style="129" customWidth="1"/>
    <col min="10807" max="10807" width="5.7109375" style="129"/>
    <col min="10808" max="10808" width="4.5703125" style="129" customWidth="1"/>
    <col min="10809" max="10809" width="11.140625" style="129" customWidth="1"/>
    <col min="10810" max="10810" width="11.5703125" style="129" customWidth="1"/>
    <col min="10811" max="10811" width="10.7109375" style="129" customWidth="1"/>
    <col min="10812" max="10812" width="10.5703125" style="129" customWidth="1"/>
    <col min="10813" max="10813" width="11.5703125" style="129" customWidth="1"/>
    <col min="10814" max="10814" width="10.7109375" style="129" customWidth="1"/>
    <col min="10815" max="10815" width="12" style="129" customWidth="1"/>
    <col min="10816" max="10816" width="11.5703125" style="129" customWidth="1"/>
    <col min="10817" max="10818" width="10.7109375" style="129" customWidth="1"/>
    <col min="10819" max="10820" width="11.5703125" style="129" customWidth="1"/>
    <col min="10821" max="10822" width="5.7109375" style="129"/>
    <col min="10823" max="10823" width="4.5703125" style="129" customWidth="1"/>
    <col min="10824" max="10824" width="1.7109375" style="129" customWidth="1"/>
    <col min="10825" max="10825" width="2.28515625" style="129" customWidth="1"/>
    <col min="10826" max="10826" width="33.28515625" style="129" customWidth="1"/>
    <col min="10827" max="10827" width="11.140625" style="129" customWidth="1"/>
    <col min="10828" max="10828" width="11.5703125" style="129" customWidth="1"/>
    <col min="10829" max="10829" width="10.7109375" style="129" customWidth="1"/>
    <col min="10830" max="10830" width="10.5703125" style="129" customWidth="1"/>
    <col min="10831" max="10831" width="11.5703125" style="129" customWidth="1"/>
    <col min="10832" max="10832" width="10.7109375" style="129" customWidth="1"/>
    <col min="10833" max="10833" width="12" style="129" customWidth="1"/>
    <col min="10834" max="10834" width="11.5703125" style="129" customWidth="1"/>
    <col min="10835" max="10836" width="10.7109375" style="129" customWidth="1"/>
    <col min="10837" max="10838" width="11.5703125" style="129" customWidth="1"/>
    <col min="10839" max="10839" width="5.7109375" style="129"/>
    <col min="10840" max="10840" width="4.5703125" style="129" customWidth="1"/>
    <col min="10841" max="10852" width="12.7109375" style="129" customWidth="1"/>
    <col min="10853" max="10854" width="5.7109375" style="129"/>
    <col min="10855" max="10855" width="4.5703125" style="129" customWidth="1"/>
    <col min="10856" max="10856" width="1.7109375" style="129" customWidth="1"/>
    <col min="10857" max="10857" width="2.28515625" style="129" customWidth="1"/>
    <col min="10858" max="10858" width="33.28515625" style="129" customWidth="1"/>
    <col min="10859" max="10859" width="11.140625" style="129" customWidth="1"/>
    <col min="10860" max="10860" width="11.5703125" style="129" customWidth="1"/>
    <col min="10861" max="10861" width="10.7109375" style="129" customWidth="1"/>
    <col min="10862" max="10862" width="10.5703125" style="129" customWidth="1"/>
    <col min="10863" max="10863" width="11.5703125" style="129" customWidth="1"/>
    <col min="10864" max="10864" width="10.7109375" style="129" customWidth="1"/>
    <col min="10865" max="10865" width="12" style="129" customWidth="1"/>
    <col min="10866" max="10866" width="11.5703125" style="129" customWidth="1"/>
    <col min="10867" max="10868" width="10.7109375" style="129" customWidth="1"/>
    <col min="10869" max="10870" width="11.5703125" style="129" customWidth="1"/>
    <col min="10871" max="10871" width="5.7109375" style="129"/>
    <col min="10872" max="10872" width="4.5703125" style="129" customWidth="1"/>
    <col min="10873" max="10883" width="12.7109375" style="129" customWidth="1"/>
    <col min="10884" max="10884" width="15.7109375" style="129" bestFit="1" customWidth="1"/>
    <col min="10885" max="11009" width="5.7109375" style="129"/>
    <col min="11010" max="11010" width="4.5703125" style="129" customWidth="1"/>
    <col min="11011" max="11011" width="1.7109375" style="129" customWidth="1"/>
    <col min="11012" max="11012" width="10.7109375" style="129" customWidth="1"/>
    <col min="11013" max="11013" width="8.28515625" style="129" customWidth="1"/>
    <col min="11014" max="11014" width="10.7109375" style="129" customWidth="1"/>
    <col min="11015" max="11015" width="10.140625" style="129" customWidth="1"/>
    <col min="11016" max="11016" width="10.7109375" style="129" customWidth="1"/>
    <col min="11017" max="11017" width="7.7109375" style="129" customWidth="1"/>
    <col min="11018" max="11018" width="1.7109375" style="129" customWidth="1"/>
    <col min="11019" max="11020" width="9.7109375" style="129" customWidth="1"/>
    <col min="11021" max="11021" width="1.7109375" style="129" customWidth="1"/>
    <col min="11022" max="11022" width="2.28515625" style="129" customWidth="1"/>
    <col min="11023" max="11023" width="33.28515625" style="129" customWidth="1"/>
    <col min="11024" max="11024" width="1.7109375" style="129" customWidth="1"/>
    <col min="11025" max="11025" width="11.7109375" style="129" customWidth="1"/>
    <col min="11026" max="11026" width="7.85546875" style="129" customWidth="1"/>
    <col min="11027" max="11027" width="11.7109375" style="129" customWidth="1"/>
    <col min="11028" max="11028" width="7.85546875" style="129" customWidth="1"/>
    <col min="11029" max="11029" width="11.7109375" style="129" customWidth="1"/>
    <col min="11030" max="11030" width="7.5703125" style="129" customWidth="1"/>
    <col min="11031" max="11031" width="1.7109375" style="129" customWidth="1"/>
    <col min="11032" max="11032" width="9.7109375" style="129" customWidth="1"/>
    <col min="11033" max="11033" width="15" style="129" bestFit="1" customWidth="1"/>
    <col min="11034" max="11046" width="5.7109375" style="129"/>
    <col min="11047" max="11047" width="4.5703125" style="129" customWidth="1"/>
    <col min="11048" max="11048" width="1.7109375" style="129" customWidth="1"/>
    <col min="11049" max="11049" width="2.28515625" style="129" customWidth="1"/>
    <col min="11050" max="11050" width="33.28515625" style="129" customWidth="1"/>
    <col min="11051" max="11051" width="11.140625" style="129" customWidth="1"/>
    <col min="11052" max="11052" width="11.5703125" style="129" customWidth="1"/>
    <col min="11053" max="11053" width="10.7109375" style="129" customWidth="1"/>
    <col min="11054" max="11054" width="10.5703125" style="129" customWidth="1"/>
    <col min="11055" max="11055" width="11.5703125" style="129" customWidth="1"/>
    <col min="11056" max="11056" width="10.7109375" style="129" customWidth="1"/>
    <col min="11057" max="11057" width="12" style="129" customWidth="1"/>
    <col min="11058" max="11058" width="11.5703125" style="129" customWidth="1"/>
    <col min="11059" max="11059" width="10.7109375" style="129" customWidth="1"/>
    <col min="11060" max="11060" width="11.42578125" style="129" customWidth="1"/>
    <col min="11061" max="11061" width="12.140625" style="129" customWidth="1"/>
    <col min="11062" max="11062" width="11.5703125" style="129" customWidth="1"/>
    <col min="11063" max="11063" width="5.7109375" style="129"/>
    <col min="11064" max="11064" width="4.5703125" style="129" customWidth="1"/>
    <col min="11065" max="11065" width="11.140625" style="129" customWidth="1"/>
    <col min="11066" max="11066" width="11.5703125" style="129" customWidth="1"/>
    <col min="11067" max="11067" width="10.7109375" style="129" customWidth="1"/>
    <col min="11068" max="11068" width="10.5703125" style="129" customWidth="1"/>
    <col min="11069" max="11069" width="11.5703125" style="129" customWidth="1"/>
    <col min="11070" max="11070" width="10.7109375" style="129" customWidth="1"/>
    <col min="11071" max="11071" width="12" style="129" customWidth="1"/>
    <col min="11072" max="11072" width="11.5703125" style="129" customWidth="1"/>
    <col min="11073" max="11074" width="10.7109375" style="129" customWidth="1"/>
    <col min="11075" max="11076" width="11.5703125" style="129" customWidth="1"/>
    <col min="11077" max="11078" width="5.7109375" style="129"/>
    <col min="11079" max="11079" width="4.5703125" style="129" customWidth="1"/>
    <col min="11080" max="11080" width="1.7109375" style="129" customWidth="1"/>
    <col min="11081" max="11081" width="2.28515625" style="129" customWidth="1"/>
    <col min="11082" max="11082" width="33.28515625" style="129" customWidth="1"/>
    <col min="11083" max="11083" width="11.140625" style="129" customWidth="1"/>
    <col min="11084" max="11084" width="11.5703125" style="129" customWidth="1"/>
    <col min="11085" max="11085" width="10.7109375" style="129" customWidth="1"/>
    <col min="11086" max="11086" width="10.5703125" style="129" customWidth="1"/>
    <col min="11087" max="11087" width="11.5703125" style="129" customWidth="1"/>
    <col min="11088" max="11088" width="10.7109375" style="129" customWidth="1"/>
    <col min="11089" max="11089" width="12" style="129" customWidth="1"/>
    <col min="11090" max="11090" width="11.5703125" style="129" customWidth="1"/>
    <col min="11091" max="11092" width="10.7109375" style="129" customWidth="1"/>
    <col min="11093" max="11094" width="11.5703125" style="129" customWidth="1"/>
    <col min="11095" max="11095" width="5.7109375" style="129"/>
    <col min="11096" max="11096" width="4.5703125" style="129" customWidth="1"/>
    <col min="11097" max="11108" width="12.7109375" style="129" customWidth="1"/>
    <col min="11109" max="11110" width="5.7109375" style="129"/>
    <col min="11111" max="11111" width="4.5703125" style="129" customWidth="1"/>
    <col min="11112" max="11112" width="1.7109375" style="129" customWidth="1"/>
    <col min="11113" max="11113" width="2.28515625" style="129" customWidth="1"/>
    <col min="11114" max="11114" width="33.28515625" style="129" customWidth="1"/>
    <col min="11115" max="11115" width="11.140625" style="129" customWidth="1"/>
    <col min="11116" max="11116" width="11.5703125" style="129" customWidth="1"/>
    <col min="11117" max="11117" width="10.7109375" style="129" customWidth="1"/>
    <col min="11118" max="11118" width="10.5703125" style="129" customWidth="1"/>
    <col min="11119" max="11119" width="11.5703125" style="129" customWidth="1"/>
    <col min="11120" max="11120" width="10.7109375" style="129" customWidth="1"/>
    <col min="11121" max="11121" width="12" style="129" customWidth="1"/>
    <col min="11122" max="11122" width="11.5703125" style="129" customWidth="1"/>
    <col min="11123" max="11124" width="10.7109375" style="129" customWidth="1"/>
    <col min="11125" max="11126" width="11.5703125" style="129" customWidth="1"/>
    <col min="11127" max="11127" width="5.7109375" style="129"/>
    <col min="11128" max="11128" width="4.5703125" style="129" customWidth="1"/>
    <col min="11129" max="11139" width="12.7109375" style="129" customWidth="1"/>
    <col min="11140" max="11140" width="15.7109375" style="129" bestFit="1" customWidth="1"/>
    <col min="11141" max="11265" width="5.7109375" style="129"/>
    <col min="11266" max="11266" width="4.5703125" style="129" customWidth="1"/>
    <col min="11267" max="11267" width="1.7109375" style="129" customWidth="1"/>
    <col min="11268" max="11268" width="10.7109375" style="129" customWidth="1"/>
    <col min="11269" max="11269" width="8.28515625" style="129" customWidth="1"/>
    <col min="11270" max="11270" width="10.7109375" style="129" customWidth="1"/>
    <col min="11271" max="11271" width="10.140625" style="129" customWidth="1"/>
    <col min="11272" max="11272" width="10.7109375" style="129" customWidth="1"/>
    <col min="11273" max="11273" width="7.7109375" style="129" customWidth="1"/>
    <col min="11274" max="11274" width="1.7109375" style="129" customWidth="1"/>
    <col min="11275" max="11276" width="9.7109375" style="129" customWidth="1"/>
    <col min="11277" max="11277" width="1.7109375" style="129" customWidth="1"/>
    <col min="11278" max="11278" width="2.28515625" style="129" customWidth="1"/>
    <col min="11279" max="11279" width="33.28515625" style="129" customWidth="1"/>
    <col min="11280" max="11280" width="1.7109375" style="129" customWidth="1"/>
    <col min="11281" max="11281" width="11.7109375" style="129" customWidth="1"/>
    <col min="11282" max="11282" width="7.85546875" style="129" customWidth="1"/>
    <col min="11283" max="11283" width="11.7109375" style="129" customWidth="1"/>
    <col min="11284" max="11284" width="7.85546875" style="129" customWidth="1"/>
    <col min="11285" max="11285" width="11.7109375" style="129" customWidth="1"/>
    <col min="11286" max="11286" width="7.5703125" style="129" customWidth="1"/>
    <col min="11287" max="11287" width="1.7109375" style="129" customWidth="1"/>
    <col min="11288" max="11288" width="9.7109375" style="129" customWidth="1"/>
    <col min="11289" max="11289" width="15" style="129" bestFit="1" customWidth="1"/>
    <col min="11290" max="11302" width="5.7109375" style="129"/>
    <col min="11303" max="11303" width="4.5703125" style="129" customWidth="1"/>
    <col min="11304" max="11304" width="1.7109375" style="129" customWidth="1"/>
    <col min="11305" max="11305" width="2.28515625" style="129" customWidth="1"/>
    <col min="11306" max="11306" width="33.28515625" style="129" customWidth="1"/>
    <col min="11307" max="11307" width="11.140625" style="129" customWidth="1"/>
    <col min="11308" max="11308" width="11.5703125" style="129" customWidth="1"/>
    <col min="11309" max="11309" width="10.7109375" style="129" customWidth="1"/>
    <col min="11310" max="11310" width="10.5703125" style="129" customWidth="1"/>
    <col min="11311" max="11311" width="11.5703125" style="129" customWidth="1"/>
    <col min="11312" max="11312" width="10.7109375" style="129" customWidth="1"/>
    <col min="11313" max="11313" width="12" style="129" customWidth="1"/>
    <col min="11314" max="11314" width="11.5703125" style="129" customWidth="1"/>
    <col min="11315" max="11315" width="10.7109375" style="129" customWidth="1"/>
    <col min="11316" max="11316" width="11.42578125" style="129" customWidth="1"/>
    <col min="11317" max="11317" width="12.140625" style="129" customWidth="1"/>
    <col min="11318" max="11318" width="11.5703125" style="129" customWidth="1"/>
    <col min="11319" max="11319" width="5.7109375" style="129"/>
    <col min="11320" max="11320" width="4.5703125" style="129" customWidth="1"/>
    <col min="11321" max="11321" width="11.140625" style="129" customWidth="1"/>
    <col min="11322" max="11322" width="11.5703125" style="129" customWidth="1"/>
    <col min="11323" max="11323" width="10.7109375" style="129" customWidth="1"/>
    <col min="11324" max="11324" width="10.5703125" style="129" customWidth="1"/>
    <col min="11325" max="11325" width="11.5703125" style="129" customWidth="1"/>
    <col min="11326" max="11326" width="10.7109375" style="129" customWidth="1"/>
    <col min="11327" max="11327" width="12" style="129" customWidth="1"/>
    <col min="11328" max="11328" width="11.5703125" style="129" customWidth="1"/>
    <col min="11329" max="11330" width="10.7109375" style="129" customWidth="1"/>
    <col min="11331" max="11332" width="11.5703125" style="129" customWidth="1"/>
    <col min="11333" max="11334" width="5.7109375" style="129"/>
    <col min="11335" max="11335" width="4.5703125" style="129" customWidth="1"/>
    <col min="11336" max="11336" width="1.7109375" style="129" customWidth="1"/>
    <col min="11337" max="11337" width="2.28515625" style="129" customWidth="1"/>
    <col min="11338" max="11338" width="33.28515625" style="129" customWidth="1"/>
    <col min="11339" max="11339" width="11.140625" style="129" customWidth="1"/>
    <col min="11340" max="11340" width="11.5703125" style="129" customWidth="1"/>
    <col min="11341" max="11341" width="10.7109375" style="129" customWidth="1"/>
    <col min="11342" max="11342" width="10.5703125" style="129" customWidth="1"/>
    <col min="11343" max="11343" width="11.5703125" style="129" customWidth="1"/>
    <col min="11344" max="11344" width="10.7109375" style="129" customWidth="1"/>
    <col min="11345" max="11345" width="12" style="129" customWidth="1"/>
    <col min="11346" max="11346" width="11.5703125" style="129" customWidth="1"/>
    <col min="11347" max="11348" width="10.7109375" style="129" customWidth="1"/>
    <col min="11349" max="11350" width="11.5703125" style="129" customWidth="1"/>
    <col min="11351" max="11351" width="5.7109375" style="129"/>
    <col min="11352" max="11352" width="4.5703125" style="129" customWidth="1"/>
    <col min="11353" max="11364" width="12.7109375" style="129" customWidth="1"/>
    <col min="11365" max="11366" width="5.7109375" style="129"/>
    <col min="11367" max="11367" width="4.5703125" style="129" customWidth="1"/>
    <col min="11368" max="11368" width="1.7109375" style="129" customWidth="1"/>
    <col min="11369" max="11369" width="2.28515625" style="129" customWidth="1"/>
    <col min="11370" max="11370" width="33.28515625" style="129" customWidth="1"/>
    <col min="11371" max="11371" width="11.140625" style="129" customWidth="1"/>
    <col min="11372" max="11372" width="11.5703125" style="129" customWidth="1"/>
    <col min="11373" max="11373" width="10.7109375" style="129" customWidth="1"/>
    <col min="11374" max="11374" width="10.5703125" style="129" customWidth="1"/>
    <col min="11375" max="11375" width="11.5703125" style="129" customWidth="1"/>
    <col min="11376" max="11376" width="10.7109375" style="129" customWidth="1"/>
    <col min="11377" max="11377" width="12" style="129" customWidth="1"/>
    <col min="11378" max="11378" width="11.5703125" style="129" customWidth="1"/>
    <col min="11379" max="11380" width="10.7109375" style="129" customWidth="1"/>
    <col min="11381" max="11382" width="11.5703125" style="129" customWidth="1"/>
    <col min="11383" max="11383" width="5.7109375" style="129"/>
    <col min="11384" max="11384" width="4.5703125" style="129" customWidth="1"/>
    <col min="11385" max="11395" width="12.7109375" style="129" customWidth="1"/>
    <col min="11396" max="11396" width="15.7109375" style="129" bestFit="1" customWidth="1"/>
    <col min="11397" max="11521" width="5.7109375" style="129"/>
    <col min="11522" max="11522" width="4.5703125" style="129" customWidth="1"/>
    <col min="11523" max="11523" width="1.7109375" style="129" customWidth="1"/>
    <col min="11524" max="11524" width="10.7109375" style="129" customWidth="1"/>
    <col min="11525" max="11525" width="8.28515625" style="129" customWidth="1"/>
    <col min="11526" max="11526" width="10.7109375" style="129" customWidth="1"/>
    <col min="11527" max="11527" width="10.140625" style="129" customWidth="1"/>
    <col min="11528" max="11528" width="10.7109375" style="129" customWidth="1"/>
    <col min="11529" max="11529" width="7.7109375" style="129" customWidth="1"/>
    <col min="11530" max="11530" width="1.7109375" style="129" customWidth="1"/>
    <col min="11531" max="11532" width="9.7109375" style="129" customWidth="1"/>
    <col min="11533" max="11533" width="1.7109375" style="129" customWidth="1"/>
    <col min="11534" max="11534" width="2.28515625" style="129" customWidth="1"/>
    <col min="11535" max="11535" width="33.28515625" style="129" customWidth="1"/>
    <col min="11536" max="11536" width="1.7109375" style="129" customWidth="1"/>
    <col min="11537" max="11537" width="11.7109375" style="129" customWidth="1"/>
    <col min="11538" max="11538" width="7.85546875" style="129" customWidth="1"/>
    <col min="11539" max="11539" width="11.7109375" style="129" customWidth="1"/>
    <col min="11540" max="11540" width="7.85546875" style="129" customWidth="1"/>
    <col min="11541" max="11541" width="11.7109375" style="129" customWidth="1"/>
    <col min="11542" max="11542" width="7.5703125" style="129" customWidth="1"/>
    <col min="11543" max="11543" width="1.7109375" style="129" customWidth="1"/>
    <col min="11544" max="11544" width="9.7109375" style="129" customWidth="1"/>
    <col min="11545" max="11545" width="15" style="129" bestFit="1" customWidth="1"/>
    <col min="11546" max="11558" width="5.7109375" style="129"/>
    <col min="11559" max="11559" width="4.5703125" style="129" customWidth="1"/>
    <col min="11560" max="11560" width="1.7109375" style="129" customWidth="1"/>
    <col min="11561" max="11561" width="2.28515625" style="129" customWidth="1"/>
    <col min="11562" max="11562" width="33.28515625" style="129" customWidth="1"/>
    <col min="11563" max="11563" width="11.140625" style="129" customWidth="1"/>
    <col min="11564" max="11564" width="11.5703125" style="129" customWidth="1"/>
    <col min="11565" max="11565" width="10.7109375" style="129" customWidth="1"/>
    <col min="11566" max="11566" width="10.5703125" style="129" customWidth="1"/>
    <col min="11567" max="11567" width="11.5703125" style="129" customWidth="1"/>
    <col min="11568" max="11568" width="10.7109375" style="129" customWidth="1"/>
    <col min="11569" max="11569" width="12" style="129" customWidth="1"/>
    <col min="11570" max="11570" width="11.5703125" style="129" customWidth="1"/>
    <col min="11571" max="11571" width="10.7109375" style="129" customWidth="1"/>
    <col min="11572" max="11572" width="11.42578125" style="129" customWidth="1"/>
    <col min="11573" max="11573" width="12.140625" style="129" customWidth="1"/>
    <col min="11574" max="11574" width="11.5703125" style="129" customWidth="1"/>
    <col min="11575" max="11575" width="5.7109375" style="129"/>
    <col min="11576" max="11576" width="4.5703125" style="129" customWidth="1"/>
    <col min="11577" max="11577" width="11.140625" style="129" customWidth="1"/>
    <col min="11578" max="11578" width="11.5703125" style="129" customWidth="1"/>
    <col min="11579" max="11579" width="10.7109375" style="129" customWidth="1"/>
    <col min="11580" max="11580" width="10.5703125" style="129" customWidth="1"/>
    <col min="11581" max="11581" width="11.5703125" style="129" customWidth="1"/>
    <col min="11582" max="11582" width="10.7109375" style="129" customWidth="1"/>
    <col min="11583" max="11583" width="12" style="129" customWidth="1"/>
    <col min="11584" max="11584" width="11.5703125" style="129" customWidth="1"/>
    <col min="11585" max="11586" width="10.7109375" style="129" customWidth="1"/>
    <col min="11587" max="11588" width="11.5703125" style="129" customWidth="1"/>
    <col min="11589" max="11590" width="5.7109375" style="129"/>
    <col min="11591" max="11591" width="4.5703125" style="129" customWidth="1"/>
    <col min="11592" max="11592" width="1.7109375" style="129" customWidth="1"/>
    <col min="11593" max="11593" width="2.28515625" style="129" customWidth="1"/>
    <col min="11594" max="11594" width="33.28515625" style="129" customWidth="1"/>
    <col min="11595" max="11595" width="11.140625" style="129" customWidth="1"/>
    <col min="11596" max="11596" width="11.5703125" style="129" customWidth="1"/>
    <col min="11597" max="11597" width="10.7109375" style="129" customWidth="1"/>
    <col min="11598" max="11598" width="10.5703125" style="129" customWidth="1"/>
    <col min="11599" max="11599" width="11.5703125" style="129" customWidth="1"/>
    <col min="11600" max="11600" width="10.7109375" style="129" customWidth="1"/>
    <col min="11601" max="11601" width="12" style="129" customWidth="1"/>
    <col min="11602" max="11602" width="11.5703125" style="129" customWidth="1"/>
    <col min="11603" max="11604" width="10.7109375" style="129" customWidth="1"/>
    <col min="11605" max="11606" width="11.5703125" style="129" customWidth="1"/>
    <col min="11607" max="11607" width="5.7109375" style="129"/>
    <col min="11608" max="11608" width="4.5703125" style="129" customWidth="1"/>
    <col min="11609" max="11620" width="12.7109375" style="129" customWidth="1"/>
    <col min="11621" max="11622" width="5.7109375" style="129"/>
    <col min="11623" max="11623" width="4.5703125" style="129" customWidth="1"/>
    <col min="11624" max="11624" width="1.7109375" style="129" customWidth="1"/>
    <col min="11625" max="11625" width="2.28515625" style="129" customWidth="1"/>
    <col min="11626" max="11626" width="33.28515625" style="129" customWidth="1"/>
    <col min="11627" max="11627" width="11.140625" style="129" customWidth="1"/>
    <col min="11628" max="11628" width="11.5703125" style="129" customWidth="1"/>
    <col min="11629" max="11629" width="10.7109375" style="129" customWidth="1"/>
    <col min="11630" max="11630" width="10.5703125" style="129" customWidth="1"/>
    <col min="11631" max="11631" width="11.5703125" style="129" customWidth="1"/>
    <col min="11632" max="11632" width="10.7109375" style="129" customWidth="1"/>
    <col min="11633" max="11633" width="12" style="129" customWidth="1"/>
    <col min="11634" max="11634" width="11.5703125" style="129" customWidth="1"/>
    <col min="11635" max="11636" width="10.7109375" style="129" customWidth="1"/>
    <col min="11637" max="11638" width="11.5703125" style="129" customWidth="1"/>
    <col min="11639" max="11639" width="5.7109375" style="129"/>
    <col min="11640" max="11640" width="4.5703125" style="129" customWidth="1"/>
    <col min="11641" max="11651" width="12.7109375" style="129" customWidth="1"/>
    <col min="11652" max="11652" width="15.7109375" style="129" bestFit="1" customWidth="1"/>
    <col min="11653" max="11777" width="5.7109375" style="129"/>
    <col min="11778" max="11778" width="4.5703125" style="129" customWidth="1"/>
    <col min="11779" max="11779" width="1.7109375" style="129" customWidth="1"/>
    <col min="11780" max="11780" width="10.7109375" style="129" customWidth="1"/>
    <col min="11781" max="11781" width="8.28515625" style="129" customWidth="1"/>
    <col min="11782" max="11782" width="10.7109375" style="129" customWidth="1"/>
    <col min="11783" max="11783" width="10.140625" style="129" customWidth="1"/>
    <col min="11784" max="11784" width="10.7109375" style="129" customWidth="1"/>
    <col min="11785" max="11785" width="7.7109375" style="129" customWidth="1"/>
    <col min="11786" max="11786" width="1.7109375" style="129" customWidth="1"/>
    <col min="11787" max="11788" width="9.7109375" style="129" customWidth="1"/>
    <col min="11789" max="11789" width="1.7109375" style="129" customWidth="1"/>
    <col min="11790" max="11790" width="2.28515625" style="129" customWidth="1"/>
    <col min="11791" max="11791" width="33.28515625" style="129" customWidth="1"/>
    <col min="11792" max="11792" width="1.7109375" style="129" customWidth="1"/>
    <col min="11793" max="11793" width="11.7109375" style="129" customWidth="1"/>
    <col min="11794" max="11794" width="7.85546875" style="129" customWidth="1"/>
    <col min="11795" max="11795" width="11.7109375" style="129" customWidth="1"/>
    <col min="11796" max="11796" width="7.85546875" style="129" customWidth="1"/>
    <col min="11797" max="11797" width="11.7109375" style="129" customWidth="1"/>
    <col min="11798" max="11798" width="7.5703125" style="129" customWidth="1"/>
    <col min="11799" max="11799" width="1.7109375" style="129" customWidth="1"/>
    <col min="11800" max="11800" width="9.7109375" style="129" customWidth="1"/>
    <col min="11801" max="11801" width="15" style="129" bestFit="1" customWidth="1"/>
    <col min="11802" max="11814" width="5.7109375" style="129"/>
    <col min="11815" max="11815" width="4.5703125" style="129" customWidth="1"/>
    <col min="11816" max="11816" width="1.7109375" style="129" customWidth="1"/>
    <col min="11817" max="11817" width="2.28515625" style="129" customWidth="1"/>
    <col min="11818" max="11818" width="33.28515625" style="129" customWidth="1"/>
    <col min="11819" max="11819" width="11.140625" style="129" customWidth="1"/>
    <col min="11820" max="11820" width="11.5703125" style="129" customWidth="1"/>
    <col min="11821" max="11821" width="10.7109375" style="129" customWidth="1"/>
    <col min="11822" max="11822" width="10.5703125" style="129" customWidth="1"/>
    <col min="11823" max="11823" width="11.5703125" style="129" customWidth="1"/>
    <col min="11824" max="11824" width="10.7109375" style="129" customWidth="1"/>
    <col min="11825" max="11825" width="12" style="129" customWidth="1"/>
    <col min="11826" max="11826" width="11.5703125" style="129" customWidth="1"/>
    <col min="11827" max="11827" width="10.7109375" style="129" customWidth="1"/>
    <col min="11828" max="11828" width="11.42578125" style="129" customWidth="1"/>
    <col min="11829" max="11829" width="12.140625" style="129" customWidth="1"/>
    <col min="11830" max="11830" width="11.5703125" style="129" customWidth="1"/>
    <col min="11831" max="11831" width="5.7109375" style="129"/>
    <col min="11832" max="11832" width="4.5703125" style="129" customWidth="1"/>
    <col min="11833" max="11833" width="11.140625" style="129" customWidth="1"/>
    <col min="11834" max="11834" width="11.5703125" style="129" customWidth="1"/>
    <col min="11835" max="11835" width="10.7109375" style="129" customWidth="1"/>
    <col min="11836" max="11836" width="10.5703125" style="129" customWidth="1"/>
    <col min="11837" max="11837" width="11.5703125" style="129" customWidth="1"/>
    <col min="11838" max="11838" width="10.7109375" style="129" customWidth="1"/>
    <col min="11839" max="11839" width="12" style="129" customWidth="1"/>
    <col min="11840" max="11840" width="11.5703125" style="129" customWidth="1"/>
    <col min="11841" max="11842" width="10.7109375" style="129" customWidth="1"/>
    <col min="11843" max="11844" width="11.5703125" style="129" customWidth="1"/>
    <col min="11845" max="11846" width="5.7109375" style="129"/>
    <col min="11847" max="11847" width="4.5703125" style="129" customWidth="1"/>
    <col min="11848" max="11848" width="1.7109375" style="129" customWidth="1"/>
    <col min="11849" max="11849" width="2.28515625" style="129" customWidth="1"/>
    <col min="11850" max="11850" width="33.28515625" style="129" customWidth="1"/>
    <col min="11851" max="11851" width="11.140625" style="129" customWidth="1"/>
    <col min="11852" max="11852" width="11.5703125" style="129" customWidth="1"/>
    <col min="11853" max="11853" width="10.7109375" style="129" customWidth="1"/>
    <col min="11854" max="11854" width="10.5703125" style="129" customWidth="1"/>
    <col min="11855" max="11855" width="11.5703125" style="129" customWidth="1"/>
    <col min="11856" max="11856" width="10.7109375" style="129" customWidth="1"/>
    <col min="11857" max="11857" width="12" style="129" customWidth="1"/>
    <col min="11858" max="11858" width="11.5703125" style="129" customWidth="1"/>
    <col min="11859" max="11860" width="10.7109375" style="129" customWidth="1"/>
    <col min="11861" max="11862" width="11.5703125" style="129" customWidth="1"/>
    <col min="11863" max="11863" width="5.7109375" style="129"/>
    <col min="11864" max="11864" width="4.5703125" style="129" customWidth="1"/>
    <col min="11865" max="11876" width="12.7109375" style="129" customWidth="1"/>
    <col min="11877" max="11878" width="5.7109375" style="129"/>
    <col min="11879" max="11879" width="4.5703125" style="129" customWidth="1"/>
    <col min="11880" max="11880" width="1.7109375" style="129" customWidth="1"/>
    <col min="11881" max="11881" width="2.28515625" style="129" customWidth="1"/>
    <col min="11882" max="11882" width="33.28515625" style="129" customWidth="1"/>
    <col min="11883" max="11883" width="11.140625" style="129" customWidth="1"/>
    <col min="11884" max="11884" width="11.5703125" style="129" customWidth="1"/>
    <col min="11885" max="11885" width="10.7109375" style="129" customWidth="1"/>
    <col min="11886" max="11886" width="10.5703125" style="129" customWidth="1"/>
    <col min="11887" max="11887" width="11.5703125" style="129" customWidth="1"/>
    <col min="11888" max="11888" width="10.7109375" style="129" customWidth="1"/>
    <col min="11889" max="11889" width="12" style="129" customWidth="1"/>
    <col min="11890" max="11890" width="11.5703125" style="129" customWidth="1"/>
    <col min="11891" max="11892" width="10.7109375" style="129" customWidth="1"/>
    <col min="11893" max="11894" width="11.5703125" style="129" customWidth="1"/>
    <col min="11895" max="11895" width="5.7109375" style="129"/>
    <col min="11896" max="11896" width="4.5703125" style="129" customWidth="1"/>
    <col min="11897" max="11907" width="12.7109375" style="129" customWidth="1"/>
    <col min="11908" max="11908" width="15.7109375" style="129" bestFit="1" customWidth="1"/>
    <col min="11909" max="12033" width="5.7109375" style="129"/>
    <col min="12034" max="12034" width="4.5703125" style="129" customWidth="1"/>
    <col min="12035" max="12035" width="1.7109375" style="129" customWidth="1"/>
    <col min="12036" max="12036" width="10.7109375" style="129" customWidth="1"/>
    <col min="12037" max="12037" width="8.28515625" style="129" customWidth="1"/>
    <col min="12038" max="12038" width="10.7109375" style="129" customWidth="1"/>
    <col min="12039" max="12039" width="10.140625" style="129" customWidth="1"/>
    <col min="12040" max="12040" width="10.7109375" style="129" customWidth="1"/>
    <col min="12041" max="12041" width="7.7109375" style="129" customWidth="1"/>
    <col min="12042" max="12042" width="1.7109375" style="129" customWidth="1"/>
    <col min="12043" max="12044" width="9.7109375" style="129" customWidth="1"/>
    <col min="12045" max="12045" width="1.7109375" style="129" customWidth="1"/>
    <col min="12046" max="12046" width="2.28515625" style="129" customWidth="1"/>
    <col min="12047" max="12047" width="33.28515625" style="129" customWidth="1"/>
    <col min="12048" max="12048" width="1.7109375" style="129" customWidth="1"/>
    <col min="12049" max="12049" width="11.7109375" style="129" customWidth="1"/>
    <col min="12050" max="12050" width="7.85546875" style="129" customWidth="1"/>
    <col min="12051" max="12051" width="11.7109375" style="129" customWidth="1"/>
    <col min="12052" max="12052" width="7.85546875" style="129" customWidth="1"/>
    <col min="12053" max="12053" width="11.7109375" style="129" customWidth="1"/>
    <col min="12054" max="12054" width="7.5703125" style="129" customWidth="1"/>
    <col min="12055" max="12055" width="1.7109375" style="129" customWidth="1"/>
    <col min="12056" max="12056" width="9.7109375" style="129" customWidth="1"/>
    <col min="12057" max="12057" width="15" style="129" bestFit="1" customWidth="1"/>
    <col min="12058" max="12070" width="5.7109375" style="129"/>
    <col min="12071" max="12071" width="4.5703125" style="129" customWidth="1"/>
    <col min="12072" max="12072" width="1.7109375" style="129" customWidth="1"/>
    <col min="12073" max="12073" width="2.28515625" style="129" customWidth="1"/>
    <col min="12074" max="12074" width="33.28515625" style="129" customWidth="1"/>
    <col min="12075" max="12075" width="11.140625" style="129" customWidth="1"/>
    <col min="12076" max="12076" width="11.5703125" style="129" customWidth="1"/>
    <col min="12077" max="12077" width="10.7109375" style="129" customWidth="1"/>
    <col min="12078" max="12078" width="10.5703125" style="129" customWidth="1"/>
    <col min="12079" max="12079" width="11.5703125" style="129" customWidth="1"/>
    <col min="12080" max="12080" width="10.7109375" style="129" customWidth="1"/>
    <col min="12081" max="12081" width="12" style="129" customWidth="1"/>
    <col min="12082" max="12082" width="11.5703125" style="129" customWidth="1"/>
    <col min="12083" max="12083" width="10.7109375" style="129" customWidth="1"/>
    <col min="12084" max="12084" width="11.42578125" style="129" customWidth="1"/>
    <col min="12085" max="12085" width="12.140625" style="129" customWidth="1"/>
    <col min="12086" max="12086" width="11.5703125" style="129" customWidth="1"/>
    <col min="12087" max="12087" width="5.7109375" style="129"/>
    <col min="12088" max="12088" width="4.5703125" style="129" customWidth="1"/>
    <col min="12089" max="12089" width="11.140625" style="129" customWidth="1"/>
    <col min="12090" max="12090" width="11.5703125" style="129" customWidth="1"/>
    <col min="12091" max="12091" width="10.7109375" style="129" customWidth="1"/>
    <col min="12092" max="12092" width="10.5703125" style="129" customWidth="1"/>
    <col min="12093" max="12093" width="11.5703125" style="129" customWidth="1"/>
    <col min="12094" max="12094" width="10.7109375" style="129" customWidth="1"/>
    <col min="12095" max="12095" width="12" style="129" customWidth="1"/>
    <col min="12096" max="12096" width="11.5703125" style="129" customWidth="1"/>
    <col min="12097" max="12098" width="10.7109375" style="129" customWidth="1"/>
    <col min="12099" max="12100" width="11.5703125" style="129" customWidth="1"/>
    <col min="12101" max="12102" width="5.7109375" style="129"/>
    <col min="12103" max="12103" width="4.5703125" style="129" customWidth="1"/>
    <col min="12104" max="12104" width="1.7109375" style="129" customWidth="1"/>
    <col min="12105" max="12105" width="2.28515625" style="129" customWidth="1"/>
    <col min="12106" max="12106" width="33.28515625" style="129" customWidth="1"/>
    <col min="12107" max="12107" width="11.140625" style="129" customWidth="1"/>
    <col min="12108" max="12108" width="11.5703125" style="129" customWidth="1"/>
    <col min="12109" max="12109" width="10.7109375" style="129" customWidth="1"/>
    <col min="12110" max="12110" width="10.5703125" style="129" customWidth="1"/>
    <col min="12111" max="12111" width="11.5703125" style="129" customWidth="1"/>
    <col min="12112" max="12112" width="10.7109375" style="129" customWidth="1"/>
    <col min="12113" max="12113" width="12" style="129" customWidth="1"/>
    <col min="12114" max="12114" width="11.5703125" style="129" customWidth="1"/>
    <col min="12115" max="12116" width="10.7109375" style="129" customWidth="1"/>
    <col min="12117" max="12118" width="11.5703125" style="129" customWidth="1"/>
    <col min="12119" max="12119" width="5.7109375" style="129"/>
    <col min="12120" max="12120" width="4.5703125" style="129" customWidth="1"/>
    <col min="12121" max="12132" width="12.7109375" style="129" customWidth="1"/>
    <col min="12133" max="12134" width="5.7109375" style="129"/>
    <col min="12135" max="12135" width="4.5703125" style="129" customWidth="1"/>
    <col min="12136" max="12136" width="1.7109375" style="129" customWidth="1"/>
    <col min="12137" max="12137" width="2.28515625" style="129" customWidth="1"/>
    <col min="12138" max="12138" width="33.28515625" style="129" customWidth="1"/>
    <col min="12139" max="12139" width="11.140625" style="129" customWidth="1"/>
    <col min="12140" max="12140" width="11.5703125" style="129" customWidth="1"/>
    <col min="12141" max="12141" width="10.7109375" style="129" customWidth="1"/>
    <col min="12142" max="12142" width="10.5703125" style="129" customWidth="1"/>
    <col min="12143" max="12143" width="11.5703125" style="129" customWidth="1"/>
    <col min="12144" max="12144" width="10.7109375" style="129" customWidth="1"/>
    <col min="12145" max="12145" width="12" style="129" customWidth="1"/>
    <col min="12146" max="12146" width="11.5703125" style="129" customWidth="1"/>
    <col min="12147" max="12148" width="10.7109375" style="129" customWidth="1"/>
    <col min="12149" max="12150" width="11.5703125" style="129" customWidth="1"/>
    <col min="12151" max="12151" width="5.7109375" style="129"/>
    <col min="12152" max="12152" width="4.5703125" style="129" customWidth="1"/>
    <col min="12153" max="12163" width="12.7109375" style="129" customWidth="1"/>
    <col min="12164" max="12164" width="15.7109375" style="129" bestFit="1" customWidth="1"/>
    <col min="12165" max="12289" width="5.7109375" style="129"/>
    <col min="12290" max="12290" width="4.5703125" style="129" customWidth="1"/>
    <col min="12291" max="12291" width="1.7109375" style="129" customWidth="1"/>
    <col min="12292" max="12292" width="10.7109375" style="129" customWidth="1"/>
    <col min="12293" max="12293" width="8.28515625" style="129" customWidth="1"/>
    <col min="12294" max="12294" width="10.7109375" style="129" customWidth="1"/>
    <col min="12295" max="12295" width="10.140625" style="129" customWidth="1"/>
    <col min="12296" max="12296" width="10.7109375" style="129" customWidth="1"/>
    <col min="12297" max="12297" width="7.7109375" style="129" customWidth="1"/>
    <col min="12298" max="12298" width="1.7109375" style="129" customWidth="1"/>
    <col min="12299" max="12300" width="9.7109375" style="129" customWidth="1"/>
    <col min="12301" max="12301" width="1.7109375" style="129" customWidth="1"/>
    <col min="12302" max="12302" width="2.28515625" style="129" customWidth="1"/>
    <col min="12303" max="12303" width="33.28515625" style="129" customWidth="1"/>
    <col min="12304" max="12304" width="1.7109375" style="129" customWidth="1"/>
    <col min="12305" max="12305" width="11.7109375" style="129" customWidth="1"/>
    <col min="12306" max="12306" width="7.85546875" style="129" customWidth="1"/>
    <col min="12307" max="12307" width="11.7109375" style="129" customWidth="1"/>
    <col min="12308" max="12308" width="7.85546875" style="129" customWidth="1"/>
    <col min="12309" max="12309" width="11.7109375" style="129" customWidth="1"/>
    <col min="12310" max="12310" width="7.5703125" style="129" customWidth="1"/>
    <col min="12311" max="12311" width="1.7109375" style="129" customWidth="1"/>
    <col min="12312" max="12312" width="9.7109375" style="129" customWidth="1"/>
    <col min="12313" max="12313" width="15" style="129" bestFit="1" customWidth="1"/>
    <col min="12314" max="12326" width="5.7109375" style="129"/>
    <col min="12327" max="12327" width="4.5703125" style="129" customWidth="1"/>
    <col min="12328" max="12328" width="1.7109375" style="129" customWidth="1"/>
    <col min="12329" max="12329" width="2.28515625" style="129" customWidth="1"/>
    <col min="12330" max="12330" width="33.28515625" style="129" customWidth="1"/>
    <col min="12331" max="12331" width="11.140625" style="129" customWidth="1"/>
    <col min="12332" max="12332" width="11.5703125" style="129" customWidth="1"/>
    <col min="12333" max="12333" width="10.7109375" style="129" customWidth="1"/>
    <col min="12334" max="12334" width="10.5703125" style="129" customWidth="1"/>
    <col min="12335" max="12335" width="11.5703125" style="129" customWidth="1"/>
    <col min="12336" max="12336" width="10.7109375" style="129" customWidth="1"/>
    <col min="12337" max="12337" width="12" style="129" customWidth="1"/>
    <col min="12338" max="12338" width="11.5703125" style="129" customWidth="1"/>
    <col min="12339" max="12339" width="10.7109375" style="129" customWidth="1"/>
    <col min="12340" max="12340" width="11.42578125" style="129" customWidth="1"/>
    <col min="12341" max="12341" width="12.140625" style="129" customWidth="1"/>
    <col min="12342" max="12342" width="11.5703125" style="129" customWidth="1"/>
    <col min="12343" max="12343" width="5.7109375" style="129"/>
    <col min="12344" max="12344" width="4.5703125" style="129" customWidth="1"/>
    <col min="12345" max="12345" width="11.140625" style="129" customWidth="1"/>
    <col min="12346" max="12346" width="11.5703125" style="129" customWidth="1"/>
    <col min="12347" max="12347" width="10.7109375" style="129" customWidth="1"/>
    <col min="12348" max="12348" width="10.5703125" style="129" customWidth="1"/>
    <col min="12349" max="12349" width="11.5703125" style="129" customWidth="1"/>
    <col min="12350" max="12350" width="10.7109375" style="129" customWidth="1"/>
    <col min="12351" max="12351" width="12" style="129" customWidth="1"/>
    <col min="12352" max="12352" width="11.5703125" style="129" customWidth="1"/>
    <col min="12353" max="12354" width="10.7109375" style="129" customWidth="1"/>
    <col min="12355" max="12356" width="11.5703125" style="129" customWidth="1"/>
    <col min="12357" max="12358" width="5.7109375" style="129"/>
    <col min="12359" max="12359" width="4.5703125" style="129" customWidth="1"/>
    <col min="12360" max="12360" width="1.7109375" style="129" customWidth="1"/>
    <col min="12361" max="12361" width="2.28515625" style="129" customWidth="1"/>
    <col min="12362" max="12362" width="33.28515625" style="129" customWidth="1"/>
    <col min="12363" max="12363" width="11.140625" style="129" customWidth="1"/>
    <col min="12364" max="12364" width="11.5703125" style="129" customWidth="1"/>
    <col min="12365" max="12365" width="10.7109375" style="129" customWidth="1"/>
    <col min="12366" max="12366" width="10.5703125" style="129" customWidth="1"/>
    <col min="12367" max="12367" width="11.5703125" style="129" customWidth="1"/>
    <col min="12368" max="12368" width="10.7109375" style="129" customWidth="1"/>
    <col min="12369" max="12369" width="12" style="129" customWidth="1"/>
    <col min="12370" max="12370" width="11.5703125" style="129" customWidth="1"/>
    <col min="12371" max="12372" width="10.7109375" style="129" customWidth="1"/>
    <col min="12373" max="12374" width="11.5703125" style="129" customWidth="1"/>
    <col min="12375" max="12375" width="5.7109375" style="129"/>
    <col min="12376" max="12376" width="4.5703125" style="129" customWidth="1"/>
    <col min="12377" max="12388" width="12.7109375" style="129" customWidth="1"/>
    <col min="12389" max="12390" width="5.7109375" style="129"/>
    <col min="12391" max="12391" width="4.5703125" style="129" customWidth="1"/>
    <col min="12392" max="12392" width="1.7109375" style="129" customWidth="1"/>
    <col min="12393" max="12393" width="2.28515625" style="129" customWidth="1"/>
    <col min="12394" max="12394" width="33.28515625" style="129" customWidth="1"/>
    <col min="12395" max="12395" width="11.140625" style="129" customWidth="1"/>
    <col min="12396" max="12396" width="11.5703125" style="129" customWidth="1"/>
    <col min="12397" max="12397" width="10.7109375" style="129" customWidth="1"/>
    <col min="12398" max="12398" width="10.5703125" style="129" customWidth="1"/>
    <col min="12399" max="12399" width="11.5703125" style="129" customWidth="1"/>
    <col min="12400" max="12400" width="10.7109375" style="129" customWidth="1"/>
    <col min="12401" max="12401" width="12" style="129" customWidth="1"/>
    <col min="12402" max="12402" width="11.5703125" style="129" customWidth="1"/>
    <col min="12403" max="12404" width="10.7109375" style="129" customWidth="1"/>
    <col min="12405" max="12406" width="11.5703125" style="129" customWidth="1"/>
    <col min="12407" max="12407" width="5.7109375" style="129"/>
    <col min="12408" max="12408" width="4.5703125" style="129" customWidth="1"/>
    <col min="12409" max="12419" width="12.7109375" style="129" customWidth="1"/>
    <col min="12420" max="12420" width="15.7109375" style="129" bestFit="1" customWidth="1"/>
    <col min="12421" max="12545" width="5.7109375" style="129"/>
    <col min="12546" max="12546" width="4.5703125" style="129" customWidth="1"/>
    <col min="12547" max="12547" width="1.7109375" style="129" customWidth="1"/>
    <col min="12548" max="12548" width="10.7109375" style="129" customWidth="1"/>
    <col min="12549" max="12549" width="8.28515625" style="129" customWidth="1"/>
    <col min="12550" max="12550" width="10.7109375" style="129" customWidth="1"/>
    <col min="12551" max="12551" width="10.140625" style="129" customWidth="1"/>
    <col min="12552" max="12552" width="10.7109375" style="129" customWidth="1"/>
    <col min="12553" max="12553" width="7.7109375" style="129" customWidth="1"/>
    <col min="12554" max="12554" width="1.7109375" style="129" customWidth="1"/>
    <col min="12555" max="12556" width="9.7109375" style="129" customWidth="1"/>
    <col min="12557" max="12557" width="1.7109375" style="129" customWidth="1"/>
    <col min="12558" max="12558" width="2.28515625" style="129" customWidth="1"/>
    <col min="12559" max="12559" width="33.28515625" style="129" customWidth="1"/>
    <col min="12560" max="12560" width="1.7109375" style="129" customWidth="1"/>
    <col min="12561" max="12561" width="11.7109375" style="129" customWidth="1"/>
    <col min="12562" max="12562" width="7.85546875" style="129" customWidth="1"/>
    <col min="12563" max="12563" width="11.7109375" style="129" customWidth="1"/>
    <col min="12564" max="12564" width="7.85546875" style="129" customWidth="1"/>
    <col min="12565" max="12565" width="11.7109375" style="129" customWidth="1"/>
    <col min="12566" max="12566" width="7.5703125" style="129" customWidth="1"/>
    <col min="12567" max="12567" width="1.7109375" style="129" customWidth="1"/>
    <col min="12568" max="12568" width="9.7109375" style="129" customWidth="1"/>
    <col min="12569" max="12569" width="15" style="129" bestFit="1" customWidth="1"/>
    <col min="12570" max="12582" width="5.7109375" style="129"/>
    <col min="12583" max="12583" width="4.5703125" style="129" customWidth="1"/>
    <col min="12584" max="12584" width="1.7109375" style="129" customWidth="1"/>
    <col min="12585" max="12585" width="2.28515625" style="129" customWidth="1"/>
    <col min="12586" max="12586" width="33.28515625" style="129" customWidth="1"/>
    <col min="12587" max="12587" width="11.140625" style="129" customWidth="1"/>
    <col min="12588" max="12588" width="11.5703125" style="129" customWidth="1"/>
    <col min="12589" max="12589" width="10.7109375" style="129" customWidth="1"/>
    <col min="12590" max="12590" width="10.5703125" style="129" customWidth="1"/>
    <col min="12591" max="12591" width="11.5703125" style="129" customWidth="1"/>
    <col min="12592" max="12592" width="10.7109375" style="129" customWidth="1"/>
    <col min="12593" max="12593" width="12" style="129" customWidth="1"/>
    <col min="12594" max="12594" width="11.5703125" style="129" customWidth="1"/>
    <col min="12595" max="12595" width="10.7109375" style="129" customWidth="1"/>
    <col min="12596" max="12596" width="11.42578125" style="129" customWidth="1"/>
    <col min="12597" max="12597" width="12.140625" style="129" customWidth="1"/>
    <col min="12598" max="12598" width="11.5703125" style="129" customWidth="1"/>
    <col min="12599" max="12599" width="5.7109375" style="129"/>
    <col min="12600" max="12600" width="4.5703125" style="129" customWidth="1"/>
    <col min="12601" max="12601" width="11.140625" style="129" customWidth="1"/>
    <col min="12602" max="12602" width="11.5703125" style="129" customWidth="1"/>
    <col min="12603" max="12603" width="10.7109375" style="129" customWidth="1"/>
    <col min="12604" max="12604" width="10.5703125" style="129" customWidth="1"/>
    <col min="12605" max="12605" width="11.5703125" style="129" customWidth="1"/>
    <col min="12606" max="12606" width="10.7109375" style="129" customWidth="1"/>
    <col min="12607" max="12607" width="12" style="129" customWidth="1"/>
    <col min="12608" max="12608" width="11.5703125" style="129" customWidth="1"/>
    <col min="12609" max="12610" width="10.7109375" style="129" customWidth="1"/>
    <col min="12611" max="12612" width="11.5703125" style="129" customWidth="1"/>
    <col min="12613" max="12614" width="5.7109375" style="129"/>
    <col min="12615" max="12615" width="4.5703125" style="129" customWidth="1"/>
    <col min="12616" max="12616" width="1.7109375" style="129" customWidth="1"/>
    <col min="12617" max="12617" width="2.28515625" style="129" customWidth="1"/>
    <col min="12618" max="12618" width="33.28515625" style="129" customWidth="1"/>
    <col min="12619" max="12619" width="11.140625" style="129" customWidth="1"/>
    <col min="12620" max="12620" width="11.5703125" style="129" customWidth="1"/>
    <col min="12621" max="12621" width="10.7109375" style="129" customWidth="1"/>
    <col min="12622" max="12622" width="10.5703125" style="129" customWidth="1"/>
    <col min="12623" max="12623" width="11.5703125" style="129" customWidth="1"/>
    <col min="12624" max="12624" width="10.7109375" style="129" customWidth="1"/>
    <col min="12625" max="12625" width="12" style="129" customWidth="1"/>
    <col min="12626" max="12626" width="11.5703125" style="129" customWidth="1"/>
    <col min="12627" max="12628" width="10.7109375" style="129" customWidth="1"/>
    <col min="12629" max="12630" width="11.5703125" style="129" customWidth="1"/>
    <col min="12631" max="12631" width="5.7109375" style="129"/>
    <col min="12632" max="12632" width="4.5703125" style="129" customWidth="1"/>
    <col min="12633" max="12644" width="12.7109375" style="129" customWidth="1"/>
    <col min="12645" max="12646" width="5.7109375" style="129"/>
    <col min="12647" max="12647" width="4.5703125" style="129" customWidth="1"/>
    <col min="12648" max="12648" width="1.7109375" style="129" customWidth="1"/>
    <col min="12649" max="12649" width="2.28515625" style="129" customWidth="1"/>
    <col min="12650" max="12650" width="33.28515625" style="129" customWidth="1"/>
    <col min="12651" max="12651" width="11.140625" style="129" customWidth="1"/>
    <col min="12652" max="12652" width="11.5703125" style="129" customWidth="1"/>
    <col min="12653" max="12653" width="10.7109375" style="129" customWidth="1"/>
    <col min="12654" max="12654" width="10.5703125" style="129" customWidth="1"/>
    <col min="12655" max="12655" width="11.5703125" style="129" customWidth="1"/>
    <col min="12656" max="12656" width="10.7109375" style="129" customWidth="1"/>
    <col min="12657" max="12657" width="12" style="129" customWidth="1"/>
    <col min="12658" max="12658" width="11.5703125" style="129" customWidth="1"/>
    <col min="12659" max="12660" width="10.7109375" style="129" customWidth="1"/>
    <col min="12661" max="12662" width="11.5703125" style="129" customWidth="1"/>
    <col min="12663" max="12663" width="5.7109375" style="129"/>
    <col min="12664" max="12664" width="4.5703125" style="129" customWidth="1"/>
    <col min="12665" max="12675" width="12.7109375" style="129" customWidth="1"/>
    <col min="12676" max="12676" width="15.7109375" style="129" bestFit="1" customWidth="1"/>
    <col min="12677" max="12801" width="5.7109375" style="129"/>
    <col min="12802" max="12802" width="4.5703125" style="129" customWidth="1"/>
    <col min="12803" max="12803" width="1.7109375" style="129" customWidth="1"/>
    <col min="12804" max="12804" width="10.7109375" style="129" customWidth="1"/>
    <col min="12805" max="12805" width="8.28515625" style="129" customWidth="1"/>
    <col min="12806" max="12806" width="10.7109375" style="129" customWidth="1"/>
    <col min="12807" max="12807" width="10.140625" style="129" customWidth="1"/>
    <col min="12808" max="12808" width="10.7109375" style="129" customWidth="1"/>
    <col min="12809" max="12809" width="7.7109375" style="129" customWidth="1"/>
    <col min="12810" max="12810" width="1.7109375" style="129" customWidth="1"/>
    <col min="12811" max="12812" width="9.7109375" style="129" customWidth="1"/>
    <col min="12813" max="12813" width="1.7109375" style="129" customWidth="1"/>
    <col min="12814" max="12814" width="2.28515625" style="129" customWidth="1"/>
    <col min="12815" max="12815" width="33.28515625" style="129" customWidth="1"/>
    <col min="12816" max="12816" width="1.7109375" style="129" customWidth="1"/>
    <col min="12817" max="12817" width="11.7109375" style="129" customWidth="1"/>
    <col min="12818" max="12818" width="7.85546875" style="129" customWidth="1"/>
    <col min="12819" max="12819" width="11.7109375" style="129" customWidth="1"/>
    <col min="12820" max="12820" width="7.85546875" style="129" customWidth="1"/>
    <col min="12821" max="12821" width="11.7109375" style="129" customWidth="1"/>
    <col min="12822" max="12822" width="7.5703125" style="129" customWidth="1"/>
    <col min="12823" max="12823" width="1.7109375" style="129" customWidth="1"/>
    <col min="12824" max="12824" width="9.7109375" style="129" customWidth="1"/>
    <col min="12825" max="12825" width="15" style="129" bestFit="1" customWidth="1"/>
    <col min="12826" max="12838" width="5.7109375" style="129"/>
    <col min="12839" max="12839" width="4.5703125" style="129" customWidth="1"/>
    <col min="12840" max="12840" width="1.7109375" style="129" customWidth="1"/>
    <col min="12841" max="12841" width="2.28515625" style="129" customWidth="1"/>
    <col min="12842" max="12842" width="33.28515625" style="129" customWidth="1"/>
    <col min="12843" max="12843" width="11.140625" style="129" customWidth="1"/>
    <col min="12844" max="12844" width="11.5703125" style="129" customWidth="1"/>
    <col min="12845" max="12845" width="10.7109375" style="129" customWidth="1"/>
    <col min="12846" max="12846" width="10.5703125" style="129" customWidth="1"/>
    <col min="12847" max="12847" width="11.5703125" style="129" customWidth="1"/>
    <col min="12848" max="12848" width="10.7109375" style="129" customWidth="1"/>
    <col min="12849" max="12849" width="12" style="129" customWidth="1"/>
    <col min="12850" max="12850" width="11.5703125" style="129" customWidth="1"/>
    <col min="12851" max="12851" width="10.7109375" style="129" customWidth="1"/>
    <col min="12852" max="12852" width="11.42578125" style="129" customWidth="1"/>
    <col min="12853" max="12853" width="12.140625" style="129" customWidth="1"/>
    <col min="12854" max="12854" width="11.5703125" style="129" customWidth="1"/>
    <col min="12855" max="12855" width="5.7109375" style="129"/>
    <col min="12856" max="12856" width="4.5703125" style="129" customWidth="1"/>
    <col min="12857" max="12857" width="11.140625" style="129" customWidth="1"/>
    <col min="12858" max="12858" width="11.5703125" style="129" customWidth="1"/>
    <col min="12859" max="12859" width="10.7109375" style="129" customWidth="1"/>
    <col min="12860" max="12860" width="10.5703125" style="129" customWidth="1"/>
    <col min="12861" max="12861" width="11.5703125" style="129" customWidth="1"/>
    <col min="12862" max="12862" width="10.7109375" style="129" customWidth="1"/>
    <col min="12863" max="12863" width="12" style="129" customWidth="1"/>
    <col min="12864" max="12864" width="11.5703125" style="129" customWidth="1"/>
    <col min="12865" max="12866" width="10.7109375" style="129" customWidth="1"/>
    <col min="12867" max="12868" width="11.5703125" style="129" customWidth="1"/>
    <col min="12869" max="12870" width="5.7109375" style="129"/>
    <col min="12871" max="12871" width="4.5703125" style="129" customWidth="1"/>
    <col min="12872" max="12872" width="1.7109375" style="129" customWidth="1"/>
    <col min="12873" max="12873" width="2.28515625" style="129" customWidth="1"/>
    <col min="12874" max="12874" width="33.28515625" style="129" customWidth="1"/>
    <col min="12875" max="12875" width="11.140625" style="129" customWidth="1"/>
    <col min="12876" max="12876" width="11.5703125" style="129" customWidth="1"/>
    <col min="12877" max="12877" width="10.7109375" style="129" customWidth="1"/>
    <col min="12878" max="12878" width="10.5703125" style="129" customWidth="1"/>
    <col min="12879" max="12879" width="11.5703125" style="129" customWidth="1"/>
    <col min="12880" max="12880" width="10.7109375" style="129" customWidth="1"/>
    <col min="12881" max="12881" width="12" style="129" customWidth="1"/>
    <col min="12882" max="12882" width="11.5703125" style="129" customWidth="1"/>
    <col min="12883" max="12884" width="10.7109375" style="129" customWidth="1"/>
    <col min="12885" max="12886" width="11.5703125" style="129" customWidth="1"/>
    <col min="12887" max="12887" width="5.7109375" style="129"/>
    <col min="12888" max="12888" width="4.5703125" style="129" customWidth="1"/>
    <col min="12889" max="12900" width="12.7109375" style="129" customWidth="1"/>
    <col min="12901" max="12902" width="5.7109375" style="129"/>
    <col min="12903" max="12903" width="4.5703125" style="129" customWidth="1"/>
    <col min="12904" max="12904" width="1.7109375" style="129" customWidth="1"/>
    <col min="12905" max="12905" width="2.28515625" style="129" customWidth="1"/>
    <col min="12906" max="12906" width="33.28515625" style="129" customWidth="1"/>
    <col min="12907" max="12907" width="11.140625" style="129" customWidth="1"/>
    <col min="12908" max="12908" width="11.5703125" style="129" customWidth="1"/>
    <col min="12909" max="12909" width="10.7109375" style="129" customWidth="1"/>
    <col min="12910" max="12910" width="10.5703125" style="129" customWidth="1"/>
    <col min="12911" max="12911" width="11.5703125" style="129" customWidth="1"/>
    <col min="12912" max="12912" width="10.7109375" style="129" customWidth="1"/>
    <col min="12913" max="12913" width="12" style="129" customWidth="1"/>
    <col min="12914" max="12914" width="11.5703125" style="129" customWidth="1"/>
    <col min="12915" max="12916" width="10.7109375" style="129" customWidth="1"/>
    <col min="12917" max="12918" width="11.5703125" style="129" customWidth="1"/>
    <col min="12919" max="12919" width="5.7109375" style="129"/>
    <col min="12920" max="12920" width="4.5703125" style="129" customWidth="1"/>
    <col min="12921" max="12931" width="12.7109375" style="129" customWidth="1"/>
    <col min="12932" max="12932" width="15.7109375" style="129" bestFit="1" customWidth="1"/>
    <col min="12933" max="13057" width="5.7109375" style="129"/>
    <col min="13058" max="13058" width="4.5703125" style="129" customWidth="1"/>
    <col min="13059" max="13059" width="1.7109375" style="129" customWidth="1"/>
    <col min="13060" max="13060" width="10.7109375" style="129" customWidth="1"/>
    <col min="13061" max="13061" width="8.28515625" style="129" customWidth="1"/>
    <col min="13062" max="13062" width="10.7109375" style="129" customWidth="1"/>
    <col min="13063" max="13063" width="10.140625" style="129" customWidth="1"/>
    <col min="13064" max="13064" width="10.7109375" style="129" customWidth="1"/>
    <col min="13065" max="13065" width="7.7109375" style="129" customWidth="1"/>
    <col min="13066" max="13066" width="1.7109375" style="129" customWidth="1"/>
    <col min="13067" max="13068" width="9.7109375" style="129" customWidth="1"/>
    <col min="13069" max="13069" width="1.7109375" style="129" customWidth="1"/>
    <col min="13070" max="13070" width="2.28515625" style="129" customWidth="1"/>
    <col min="13071" max="13071" width="33.28515625" style="129" customWidth="1"/>
    <col min="13072" max="13072" width="1.7109375" style="129" customWidth="1"/>
    <col min="13073" max="13073" width="11.7109375" style="129" customWidth="1"/>
    <col min="13074" max="13074" width="7.85546875" style="129" customWidth="1"/>
    <col min="13075" max="13075" width="11.7109375" style="129" customWidth="1"/>
    <col min="13076" max="13076" width="7.85546875" style="129" customWidth="1"/>
    <col min="13077" max="13077" width="11.7109375" style="129" customWidth="1"/>
    <col min="13078" max="13078" width="7.5703125" style="129" customWidth="1"/>
    <col min="13079" max="13079" width="1.7109375" style="129" customWidth="1"/>
    <col min="13080" max="13080" width="9.7109375" style="129" customWidth="1"/>
    <col min="13081" max="13081" width="15" style="129" bestFit="1" customWidth="1"/>
    <col min="13082" max="13094" width="5.7109375" style="129"/>
    <col min="13095" max="13095" width="4.5703125" style="129" customWidth="1"/>
    <col min="13096" max="13096" width="1.7109375" style="129" customWidth="1"/>
    <col min="13097" max="13097" width="2.28515625" style="129" customWidth="1"/>
    <col min="13098" max="13098" width="33.28515625" style="129" customWidth="1"/>
    <col min="13099" max="13099" width="11.140625" style="129" customWidth="1"/>
    <col min="13100" max="13100" width="11.5703125" style="129" customWidth="1"/>
    <col min="13101" max="13101" width="10.7109375" style="129" customWidth="1"/>
    <col min="13102" max="13102" width="10.5703125" style="129" customWidth="1"/>
    <col min="13103" max="13103" width="11.5703125" style="129" customWidth="1"/>
    <col min="13104" max="13104" width="10.7109375" style="129" customWidth="1"/>
    <col min="13105" max="13105" width="12" style="129" customWidth="1"/>
    <col min="13106" max="13106" width="11.5703125" style="129" customWidth="1"/>
    <col min="13107" max="13107" width="10.7109375" style="129" customWidth="1"/>
    <col min="13108" max="13108" width="11.42578125" style="129" customWidth="1"/>
    <col min="13109" max="13109" width="12.140625" style="129" customWidth="1"/>
    <col min="13110" max="13110" width="11.5703125" style="129" customWidth="1"/>
    <col min="13111" max="13111" width="5.7109375" style="129"/>
    <col min="13112" max="13112" width="4.5703125" style="129" customWidth="1"/>
    <col min="13113" max="13113" width="11.140625" style="129" customWidth="1"/>
    <col min="13114" max="13114" width="11.5703125" style="129" customWidth="1"/>
    <col min="13115" max="13115" width="10.7109375" style="129" customWidth="1"/>
    <col min="13116" max="13116" width="10.5703125" style="129" customWidth="1"/>
    <col min="13117" max="13117" width="11.5703125" style="129" customWidth="1"/>
    <col min="13118" max="13118" width="10.7109375" style="129" customWidth="1"/>
    <col min="13119" max="13119" width="12" style="129" customWidth="1"/>
    <col min="13120" max="13120" width="11.5703125" style="129" customWidth="1"/>
    <col min="13121" max="13122" width="10.7109375" style="129" customWidth="1"/>
    <col min="13123" max="13124" width="11.5703125" style="129" customWidth="1"/>
    <col min="13125" max="13126" width="5.7109375" style="129"/>
    <col min="13127" max="13127" width="4.5703125" style="129" customWidth="1"/>
    <col min="13128" max="13128" width="1.7109375" style="129" customWidth="1"/>
    <col min="13129" max="13129" width="2.28515625" style="129" customWidth="1"/>
    <col min="13130" max="13130" width="33.28515625" style="129" customWidth="1"/>
    <col min="13131" max="13131" width="11.140625" style="129" customWidth="1"/>
    <col min="13132" max="13132" width="11.5703125" style="129" customWidth="1"/>
    <col min="13133" max="13133" width="10.7109375" style="129" customWidth="1"/>
    <col min="13134" max="13134" width="10.5703125" style="129" customWidth="1"/>
    <col min="13135" max="13135" width="11.5703125" style="129" customWidth="1"/>
    <col min="13136" max="13136" width="10.7109375" style="129" customWidth="1"/>
    <col min="13137" max="13137" width="12" style="129" customWidth="1"/>
    <col min="13138" max="13138" width="11.5703125" style="129" customWidth="1"/>
    <col min="13139" max="13140" width="10.7109375" style="129" customWidth="1"/>
    <col min="13141" max="13142" width="11.5703125" style="129" customWidth="1"/>
    <col min="13143" max="13143" width="5.7109375" style="129"/>
    <col min="13144" max="13144" width="4.5703125" style="129" customWidth="1"/>
    <col min="13145" max="13156" width="12.7109375" style="129" customWidth="1"/>
    <col min="13157" max="13158" width="5.7109375" style="129"/>
    <col min="13159" max="13159" width="4.5703125" style="129" customWidth="1"/>
    <col min="13160" max="13160" width="1.7109375" style="129" customWidth="1"/>
    <col min="13161" max="13161" width="2.28515625" style="129" customWidth="1"/>
    <col min="13162" max="13162" width="33.28515625" style="129" customWidth="1"/>
    <col min="13163" max="13163" width="11.140625" style="129" customWidth="1"/>
    <col min="13164" max="13164" width="11.5703125" style="129" customWidth="1"/>
    <col min="13165" max="13165" width="10.7109375" style="129" customWidth="1"/>
    <col min="13166" max="13166" width="10.5703125" style="129" customWidth="1"/>
    <col min="13167" max="13167" width="11.5703125" style="129" customWidth="1"/>
    <col min="13168" max="13168" width="10.7109375" style="129" customWidth="1"/>
    <col min="13169" max="13169" width="12" style="129" customWidth="1"/>
    <col min="13170" max="13170" width="11.5703125" style="129" customWidth="1"/>
    <col min="13171" max="13172" width="10.7109375" style="129" customWidth="1"/>
    <col min="13173" max="13174" width="11.5703125" style="129" customWidth="1"/>
    <col min="13175" max="13175" width="5.7109375" style="129"/>
    <col min="13176" max="13176" width="4.5703125" style="129" customWidth="1"/>
    <col min="13177" max="13187" width="12.7109375" style="129" customWidth="1"/>
    <col min="13188" max="13188" width="15.7109375" style="129" bestFit="1" customWidth="1"/>
    <col min="13189" max="13313" width="5.7109375" style="129"/>
    <col min="13314" max="13314" width="4.5703125" style="129" customWidth="1"/>
    <col min="13315" max="13315" width="1.7109375" style="129" customWidth="1"/>
    <col min="13316" max="13316" width="10.7109375" style="129" customWidth="1"/>
    <col min="13317" max="13317" width="8.28515625" style="129" customWidth="1"/>
    <col min="13318" max="13318" width="10.7109375" style="129" customWidth="1"/>
    <col min="13319" max="13319" width="10.140625" style="129" customWidth="1"/>
    <col min="13320" max="13320" width="10.7109375" style="129" customWidth="1"/>
    <col min="13321" max="13321" width="7.7109375" style="129" customWidth="1"/>
    <col min="13322" max="13322" width="1.7109375" style="129" customWidth="1"/>
    <col min="13323" max="13324" width="9.7109375" style="129" customWidth="1"/>
    <col min="13325" max="13325" width="1.7109375" style="129" customWidth="1"/>
    <col min="13326" max="13326" width="2.28515625" style="129" customWidth="1"/>
    <col min="13327" max="13327" width="33.28515625" style="129" customWidth="1"/>
    <col min="13328" max="13328" width="1.7109375" style="129" customWidth="1"/>
    <col min="13329" max="13329" width="11.7109375" style="129" customWidth="1"/>
    <col min="13330" max="13330" width="7.85546875" style="129" customWidth="1"/>
    <col min="13331" max="13331" width="11.7109375" style="129" customWidth="1"/>
    <col min="13332" max="13332" width="7.85546875" style="129" customWidth="1"/>
    <col min="13333" max="13333" width="11.7109375" style="129" customWidth="1"/>
    <col min="13334" max="13334" width="7.5703125" style="129" customWidth="1"/>
    <col min="13335" max="13335" width="1.7109375" style="129" customWidth="1"/>
    <col min="13336" max="13336" width="9.7109375" style="129" customWidth="1"/>
    <col min="13337" max="13337" width="15" style="129" bestFit="1" customWidth="1"/>
    <col min="13338" max="13350" width="5.7109375" style="129"/>
    <col min="13351" max="13351" width="4.5703125" style="129" customWidth="1"/>
    <col min="13352" max="13352" width="1.7109375" style="129" customWidth="1"/>
    <col min="13353" max="13353" width="2.28515625" style="129" customWidth="1"/>
    <col min="13354" max="13354" width="33.28515625" style="129" customWidth="1"/>
    <col min="13355" max="13355" width="11.140625" style="129" customWidth="1"/>
    <col min="13356" max="13356" width="11.5703125" style="129" customWidth="1"/>
    <col min="13357" max="13357" width="10.7109375" style="129" customWidth="1"/>
    <col min="13358" max="13358" width="10.5703125" style="129" customWidth="1"/>
    <col min="13359" max="13359" width="11.5703125" style="129" customWidth="1"/>
    <col min="13360" max="13360" width="10.7109375" style="129" customWidth="1"/>
    <col min="13361" max="13361" width="12" style="129" customWidth="1"/>
    <col min="13362" max="13362" width="11.5703125" style="129" customWidth="1"/>
    <col min="13363" max="13363" width="10.7109375" style="129" customWidth="1"/>
    <col min="13364" max="13364" width="11.42578125" style="129" customWidth="1"/>
    <col min="13365" max="13365" width="12.140625" style="129" customWidth="1"/>
    <col min="13366" max="13366" width="11.5703125" style="129" customWidth="1"/>
    <col min="13367" max="13367" width="5.7109375" style="129"/>
    <col min="13368" max="13368" width="4.5703125" style="129" customWidth="1"/>
    <col min="13369" max="13369" width="11.140625" style="129" customWidth="1"/>
    <col min="13370" max="13370" width="11.5703125" style="129" customWidth="1"/>
    <col min="13371" max="13371" width="10.7109375" style="129" customWidth="1"/>
    <col min="13372" max="13372" width="10.5703125" style="129" customWidth="1"/>
    <col min="13373" max="13373" width="11.5703125" style="129" customWidth="1"/>
    <col min="13374" max="13374" width="10.7109375" style="129" customWidth="1"/>
    <col min="13375" max="13375" width="12" style="129" customWidth="1"/>
    <col min="13376" max="13376" width="11.5703125" style="129" customWidth="1"/>
    <col min="13377" max="13378" width="10.7109375" style="129" customWidth="1"/>
    <col min="13379" max="13380" width="11.5703125" style="129" customWidth="1"/>
    <col min="13381" max="13382" width="5.7109375" style="129"/>
    <col min="13383" max="13383" width="4.5703125" style="129" customWidth="1"/>
    <col min="13384" max="13384" width="1.7109375" style="129" customWidth="1"/>
    <col min="13385" max="13385" width="2.28515625" style="129" customWidth="1"/>
    <col min="13386" max="13386" width="33.28515625" style="129" customWidth="1"/>
    <col min="13387" max="13387" width="11.140625" style="129" customWidth="1"/>
    <col min="13388" max="13388" width="11.5703125" style="129" customWidth="1"/>
    <col min="13389" max="13389" width="10.7109375" style="129" customWidth="1"/>
    <col min="13390" max="13390" width="10.5703125" style="129" customWidth="1"/>
    <col min="13391" max="13391" width="11.5703125" style="129" customWidth="1"/>
    <col min="13392" max="13392" width="10.7109375" style="129" customWidth="1"/>
    <col min="13393" max="13393" width="12" style="129" customWidth="1"/>
    <col min="13394" max="13394" width="11.5703125" style="129" customWidth="1"/>
    <col min="13395" max="13396" width="10.7109375" style="129" customWidth="1"/>
    <col min="13397" max="13398" width="11.5703125" style="129" customWidth="1"/>
    <col min="13399" max="13399" width="5.7109375" style="129"/>
    <col min="13400" max="13400" width="4.5703125" style="129" customWidth="1"/>
    <col min="13401" max="13412" width="12.7109375" style="129" customWidth="1"/>
    <col min="13413" max="13414" width="5.7109375" style="129"/>
    <col min="13415" max="13415" width="4.5703125" style="129" customWidth="1"/>
    <col min="13416" max="13416" width="1.7109375" style="129" customWidth="1"/>
    <col min="13417" max="13417" width="2.28515625" style="129" customWidth="1"/>
    <col min="13418" max="13418" width="33.28515625" style="129" customWidth="1"/>
    <col min="13419" max="13419" width="11.140625" style="129" customWidth="1"/>
    <col min="13420" max="13420" width="11.5703125" style="129" customWidth="1"/>
    <col min="13421" max="13421" width="10.7109375" style="129" customWidth="1"/>
    <col min="13422" max="13422" width="10.5703125" style="129" customWidth="1"/>
    <col min="13423" max="13423" width="11.5703125" style="129" customWidth="1"/>
    <col min="13424" max="13424" width="10.7109375" style="129" customWidth="1"/>
    <col min="13425" max="13425" width="12" style="129" customWidth="1"/>
    <col min="13426" max="13426" width="11.5703125" style="129" customWidth="1"/>
    <col min="13427" max="13428" width="10.7109375" style="129" customWidth="1"/>
    <col min="13429" max="13430" width="11.5703125" style="129" customWidth="1"/>
    <col min="13431" max="13431" width="5.7109375" style="129"/>
    <col min="13432" max="13432" width="4.5703125" style="129" customWidth="1"/>
    <col min="13433" max="13443" width="12.7109375" style="129" customWidth="1"/>
    <col min="13444" max="13444" width="15.7109375" style="129" bestFit="1" customWidth="1"/>
    <col min="13445" max="13569" width="5.7109375" style="129"/>
    <col min="13570" max="13570" width="4.5703125" style="129" customWidth="1"/>
    <col min="13571" max="13571" width="1.7109375" style="129" customWidth="1"/>
    <col min="13572" max="13572" width="10.7109375" style="129" customWidth="1"/>
    <col min="13573" max="13573" width="8.28515625" style="129" customWidth="1"/>
    <col min="13574" max="13574" width="10.7109375" style="129" customWidth="1"/>
    <col min="13575" max="13575" width="10.140625" style="129" customWidth="1"/>
    <col min="13576" max="13576" width="10.7109375" style="129" customWidth="1"/>
    <col min="13577" max="13577" width="7.7109375" style="129" customWidth="1"/>
    <col min="13578" max="13578" width="1.7109375" style="129" customWidth="1"/>
    <col min="13579" max="13580" width="9.7109375" style="129" customWidth="1"/>
    <col min="13581" max="13581" width="1.7109375" style="129" customWidth="1"/>
    <col min="13582" max="13582" width="2.28515625" style="129" customWidth="1"/>
    <col min="13583" max="13583" width="33.28515625" style="129" customWidth="1"/>
    <col min="13584" max="13584" width="1.7109375" style="129" customWidth="1"/>
    <col min="13585" max="13585" width="11.7109375" style="129" customWidth="1"/>
    <col min="13586" max="13586" width="7.85546875" style="129" customWidth="1"/>
    <col min="13587" max="13587" width="11.7109375" style="129" customWidth="1"/>
    <col min="13588" max="13588" width="7.85546875" style="129" customWidth="1"/>
    <col min="13589" max="13589" width="11.7109375" style="129" customWidth="1"/>
    <col min="13590" max="13590" width="7.5703125" style="129" customWidth="1"/>
    <col min="13591" max="13591" width="1.7109375" style="129" customWidth="1"/>
    <col min="13592" max="13592" width="9.7109375" style="129" customWidth="1"/>
    <col min="13593" max="13593" width="15" style="129" bestFit="1" customWidth="1"/>
    <col min="13594" max="13606" width="5.7109375" style="129"/>
    <col min="13607" max="13607" width="4.5703125" style="129" customWidth="1"/>
    <col min="13608" max="13608" width="1.7109375" style="129" customWidth="1"/>
    <col min="13609" max="13609" width="2.28515625" style="129" customWidth="1"/>
    <col min="13610" max="13610" width="33.28515625" style="129" customWidth="1"/>
    <col min="13611" max="13611" width="11.140625" style="129" customWidth="1"/>
    <col min="13612" max="13612" width="11.5703125" style="129" customWidth="1"/>
    <col min="13613" max="13613" width="10.7109375" style="129" customWidth="1"/>
    <col min="13614" max="13614" width="10.5703125" style="129" customWidth="1"/>
    <col min="13615" max="13615" width="11.5703125" style="129" customWidth="1"/>
    <col min="13616" max="13616" width="10.7109375" style="129" customWidth="1"/>
    <col min="13617" max="13617" width="12" style="129" customWidth="1"/>
    <col min="13618" max="13618" width="11.5703125" style="129" customWidth="1"/>
    <col min="13619" max="13619" width="10.7109375" style="129" customWidth="1"/>
    <col min="13620" max="13620" width="11.42578125" style="129" customWidth="1"/>
    <col min="13621" max="13621" width="12.140625" style="129" customWidth="1"/>
    <col min="13622" max="13622" width="11.5703125" style="129" customWidth="1"/>
    <col min="13623" max="13623" width="5.7109375" style="129"/>
    <col min="13624" max="13624" width="4.5703125" style="129" customWidth="1"/>
    <col min="13625" max="13625" width="11.140625" style="129" customWidth="1"/>
    <col min="13626" max="13626" width="11.5703125" style="129" customWidth="1"/>
    <col min="13627" max="13627" width="10.7109375" style="129" customWidth="1"/>
    <col min="13628" max="13628" width="10.5703125" style="129" customWidth="1"/>
    <col min="13629" max="13629" width="11.5703125" style="129" customWidth="1"/>
    <col min="13630" max="13630" width="10.7109375" style="129" customWidth="1"/>
    <col min="13631" max="13631" width="12" style="129" customWidth="1"/>
    <col min="13632" max="13632" width="11.5703125" style="129" customWidth="1"/>
    <col min="13633" max="13634" width="10.7109375" style="129" customWidth="1"/>
    <col min="13635" max="13636" width="11.5703125" style="129" customWidth="1"/>
    <col min="13637" max="13638" width="5.7109375" style="129"/>
    <col min="13639" max="13639" width="4.5703125" style="129" customWidth="1"/>
    <col min="13640" max="13640" width="1.7109375" style="129" customWidth="1"/>
    <col min="13641" max="13641" width="2.28515625" style="129" customWidth="1"/>
    <col min="13642" max="13642" width="33.28515625" style="129" customWidth="1"/>
    <col min="13643" max="13643" width="11.140625" style="129" customWidth="1"/>
    <col min="13644" max="13644" width="11.5703125" style="129" customWidth="1"/>
    <col min="13645" max="13645" width="10.7109375" style="129" customWidth="1"/>
    <col min="13646" max="13646" width="10.5703125" style="129" customWidth="1"/>
    <col min="13647" max="13647" width="11.5703125" style="129" customWidth="1"/>
    <col min="13648" max="13648" width="10.7109375" style="129" customWidth="1"/>
    <col min="13649" max="13649" width="12" style="129" customWidth="1"/>
    <col min="13650" max="13650" width="11.5703125" style="129" customWidth="1"/>
    <col min="13651" max="13652" width="10.7109375" style="129" customWidth="1"/>
    <col min="13653" max="13654" width="11.5703125" style="129" customWidth="1"/>
    <col min="13655" max="13655" width="5.7109375" style="129"/>
    <col min="13656" max="13656" width="4.5703125" style="129" customWidth="1"/>
    <col min="13657" max="13668" width="12.7109375" style="129" customWidth="1"/>
    <col min="13669" max="13670" width="5.7109375" style="129"/>
    <col min="13671" max="13671" width="4.5703125" style="129" customWidth="1"/>
    <col min="13672" max="13672" width="1.7109375" style="129" customWidth="1"/>
    <col min="13673" max="13673" width="2.28515625" style="129" customWidth="1"/>
    <col min="13674" max="13674" width="33.28515625" style="129" customWidth="1"/>
    <col min="13675" max="13675" width="11.140625" style="129" customWidth="1"/>
    <col min="13676" max="13676" width="11.5703125" style="129" customWidth="1"/>
    <col min="13677" max="13677" width="10.7109375" style="129" customWidth="1"/>
    <col min="13678" max="13678" width="10.5703125" style="129" customWidth="1"/>
    <col min="13679" max="13679" width="11.5703125" style="129" customWidth="1"/>
    <col min="13680" max="13680" width="10.7109375" style="129" customWidth="1"/>
    <col min="13681" max="13681" width="12" style="129" customWidth="1"/>
    <col min="13682" max="13682" width="11.5703125" style="129" customWidth="1"/>
    <col min="13683" max="13684" width="10.7109375" style="129" customWidth="1"/>
    <col min="13685" max="13686" width="11.5703125" style="129" customWidth="1"/>
    <col min="13687" max="13687" width="5.7109375" style="129"/>
    <col min="13688" max="13688" width="4.5703125" style="129" customWidth="1"/>
    <col min="13689" max="13699" width="12.7109375" style="129" customWidth="1"/>
    <col min="13700" max="13700" width="15.7109375" style="129" bestFit="1" customWidth="1"/>
    <col min="13701" max="13825" width="5.7109375" style="129"/>
    <col min="13826" max="13826" width="4.5703125" style="129" customWidth="1"/>
    <col min="13827" max="13827" width="1.7109375" style="129" customWidth="1"/>
    <col min="13828" max="13828" width="10.7109375" style="129" customWidth="1"/>
    <col min="13829" max="13829" width="8.28515625" style="129" customWidth="1"/>
    <col min="13830" max="13830" width="10.7109375" style="129" customWidth="1"/>
    <col min="13831" max="13831" width="10.140625" style="129" customWidth="1"/>
    <col min="13832" max="13832" width="10.7109375" style="129" customWidth="1"/>
    <col min="13833" max="13833" width="7.7109375" style="129" customWidth="1"/>
    <col min="13834" max="13834" width="1.7109375" style="129" customWidth="1"/>
    <col min="13835" max="13836" width="9.7109375" style="129" customWidth="1"/>
    <col min="13837" max="13837" width="1.7109375" style="129" customWidth="1"/>
    <col min="13838" max="13838" width="2.28515625" style="129" customWidth="1"/>
    <col min="13839" max="13839" width="33.28515625" style="129" customWidth="1"/>
    <col min="13840" max="13840" width="1.7109375" style="129" customWidth="1"/>
    <col min="13841" max="13841" width="11.7109375" style="129" customWidth="1"/>
    <col min="13842" max="13842" width="7.85546875" style="129" customWidth="1"/>
    <col min="13843" max="13843" width="11.7109375" style="129" customWidth="1"/>
    <col min="13844" max="13844" width="7.85546875" style="129" customWidth="1"/>
    <col min="13845" max="13845" width="11.7109375" style="129" customWidth="1"/>
    <col min="13846" max="13846" width="7.5703125" style="129" customWidth="1"/>
    <col min="13847" max="13847" width="1.7109375" style="129" customWidth="1"/>
    <col min="13848" max="13848" width="9.7109375" style="129" customWidth="1"/>
    <col min="13849" max="13849" width="15" style="129" bestFit="1" customWidth="1"/>
    <col min="13850" max="13862" width="5.7109375" style="129"/>
    <col min="13863" max="13863" width="4.5703125" style="129" customWidth="1"/>
    <col min="13864" max="13864" width="1.7109375" style="129" customWidth="1"/>
    <col min="13865" max="13865" width="2.28515625" style="129" customWidth="1"/>
    <col min="13866" max="13866" width="33.28515625" style="129" customWidth="1"/>
    <col min="13867" max="13867" width="11.140625" style="129" customWidth="1"/>
    <col min="13868" max="13868" width="11.5703125" style="129" customWidth="1"/>
    <col min="13869" max="13869" width="10.7109375" style="129" customWidth="1"/>
    <col min="13870" max="13870" width="10.5703125" style="129" customWidth="1"/>
    <col min="13871" max="13871" width="11.5703125" style="129" customWidth="1"/>
    <col min="13872" max="13872" width="10.7109375" style="129" customWidth="1"/>
    <col min="13873" max="13873" width="12" style="129" customWidth="1"/>
    <col min="13874" max="13874" width="11.5703125" style="129" customWidth="1"/>
    <col min="13875" max="13875" width="10.7109375" style="129" customWidth="1"/>
    <col min="13876" max="13876" width="11.42578125" style="129" customWidth="1"/>
    <col min="13877" max="13877" width="12.140625" style="129" customWidth="1"/>
    <col min="13878" max="13878" width="11.5703125" style="129" customWidth="1"/>
    <col min="13879" max="13879" width="5.7109375" style="129"/>
    <col min="13880" max="13880" width="4.5703125" style="129" customWidth="1"/>
    <col min="13881" max="13881" width="11.140625" style="129" customWidth="1"/>
    <col min="13882" max="13882" width="11.5703125" style="129" customWidth="1"/>
    <col min="13883" max="13883" width="10.7109375" style="129" customWidth="1"/>
    <col min="13884" max="13884" width="10.5703125" style="129" customWidth="1"/>
    <col min="13885" max="13885" width="11.5703125" style="129" customWidth="1"/>
    <col min="13886" max="13886" width="10.7109375" style="129" customWidth="1"/>
    <col min="13887" max="13887" width="12" style="129" customWidth="1"/>
    <col min="13888" max="13888" width="11.5703125" style="129" customWidth="1"/>
    <col min="13889" max="13890" width="10.7109375" style="129" customWidth="1"/>
    <col min="13891" max="13892" width="11.5703125" style="129" customWidth="1"/>
    <col min="13893" max="13894" width="5.7109375" style="129"/>
    <col min="13895" max="13895" width="4.5703125" style="129" customWidth="1"/>
    <col min="13896" max="13896" width="1.7109375" style="129" customWidth="1"/>
    <col min="13897" max="13897" width="2.28515625" style="129" customWidth="1"/>
    <col min="13898" max="13898" width="33.28515625" style="129" customWidth="1"/>
    <col min="13899" max="13899" width="11.140625" style="129" customWidth="1"/>
    <col min="13900" max="13900" width="11.5703125" style="129" customWidth="1"/>
    <col min="13901" max="13901" width="10.7109375" style="129" customWidth="1"/>
    <col min="13902" max="13902" width="10.5703125" style="129" customWidth="1"/>
    <col min="13903" max="13903" width="11.5703125" style="129" customWidth="1"/>
    <col min="13904" max="13904" width="10.7109375" style="129" customWidth="1"/>
    <col min="13905" max="13905" width="12" style="129" customWidth="1"/>
    <col min="13906" max="13906" width="11.5703125" style="129" customWidth="1"/>
    <col min="13907" max="13908" width="10.7109375" style="129" customWidth="1"/>
    <col min="13909" max="13910" width="11.5703125" style="129" customWidth="1"/>
    <col min="13911" max="13911" width="5.7109375" style="129"/>
    <col min="13912" max="13912" width="4.5703125" style="129" customWidth="1"/>
    <col min="13913" max="13924" width="12.7109375" style="129" customWidth="1"/>
    <col min="13925" max="13926" width="5.7109375" style="129"/>
    <col min="13927" max="13927" width="4.5703125" style="129" customWidth="1"/>
    <col min="13928" max="13928" width="1.7109375" style="129" customWidth="1"/>
    <col min="13929" max="13929" width="2.28515625" style="129" customWidth="1"/>
    <col min="13930" max="13930" width="33.28515625" style="129" customWidth="1"/>
    <col min="13931" max="13931" width="11.140625" style="129" customWidth="1"/>
    <col min="13932" max="13932" width="11.5703125" style="129" customWidth="1"/>
    <col min="13933" max="13933" width="10.7109375" style="129" customWidth="1"/>
    <col min="13934" max="13934" width="10.5703125" style="129" customWidth="1"/>
    <col min="13935" max="13935" width="11.5703125" style="129" customWidth="1"/>
    <col min="13936" max="13936" width="10.7109375" style="129" customWidth="1"/>
    <col min="13937" max="13937" width="12" style="129" customWidth="1"/>
    <col min="13938" max="13938" width="11.5703125" style="129" customWidth="1"/>
    <col min="13939" max="13940" width="10.7109375" style="129" customWidth="1"/>
    <col min="13941" max="13942" width="11.5703125" style="129" customWidth="1"/>
    <col min="13943" max="13943" width="5.7109375" style="129"/>
    <col min="13944" max="13944" width="4.5703125" style="129" customWidth="1"/>
    <col min="13945" max="13955" width="12.7109375" style="129" customWidth="1"/>
    <col min="13956" max="13956" width="15.7109375" style="129" bestFit="1" customWidth="1"/>
    <col min="13957" max="14081" width="5.7109375" style="129"/>
    <col min="14082" max="14082" width="4.5703125" style="129" customWidth="1"/>
    <col min="14083" max="14083" width="1.7109375" style="129" customWidth="1"/>
    <col min="14084" max="14084" width="10.7109375" style="129" customWidth="1"/>
    <col min="14085" max="14085" width="8.28515625" style="129" customWidth="1"/>
    <col min="14086" max="14086" width="10.7109375" style="129" customWidth="1"/>
    <col min="14087" max="14087" width="10.140625" style="129" customWidth="1"/>
    <col min="14088" max="14088" width="10.7109375" style="129" customWidth="1"/>
    <col min="14089" max="14089" width="7.7109375" style="129" customWidth="1"/>
    <col min="14090" max="14090" width="1.7109375" style="129" customWidth="1"/>
    <col min="14091" max="14092" width="9.7109375" style="129" customWidth="1"/>
    <col min="14093" max="14093" width="1.7109375" style="129" customWidth="1"/>
    <col min="14094" max="14094" width="2.28515625" style="129" customWidth="1"/>
    <col min="14095" max="14095" width="33.28515625" style="129" customWidth="1"/>
    <col min="14096" max="14096" width="1.7109375" style="129" customWidth="1"/>
    <col min="14097" max="14097" width="11.7109375" style="129" customWidth="1"/>
    <col min="14098" max="14098" width="7.85546875" style="129" customWidth="1"/>
    <col min="14099" max="14099" width="11.7109375" style="129" customWidth="1"/>
    <col min="14100" max="14100" width="7.85546875" style="129" customWidth="1"/>
    <col min="14101" max="14101" width="11.7109375" style="129" customWidth="1"/>
    <col min="14102" max="14102" width="7.5703125" style="129" customWidth="1"/>
    <col min="14103" max="14103" width="1.7109375" style="129" customWidth="1"/>
    <col min="14104" max="14104" width="9.7109375" style="129" customWidth="1"/>
    <col min="14105" max="14105" width="15" style="129" bestFit="1" customWidth="1"/>
    <col min="14106" max="14118" width="5.7109375" style="129"/>
    <col min="14119" max="14119" width="4.5703125" style="129" customWidth="1"/>
    <col min="14120" max="14120" width="1.7109375" style="129" customWidth="1"/>
    <col min="14121" max="14121" width="2.28515625" style="129" customWidth="1"/>
    <col min="14122" max="14122" width="33.28515625" style="129" customWidth="1"/>
    <col min="14123" max="14123" width="11.140625" style="129" customWidth="1"/>
    <col min="14124" max="14124" width="11.5703125" style="129" customWidth="1"/>
    <col min="14125" max="14125" width="10.7109375" style="129" customWidth="1"/>
    <col min="14126" max="14126" width="10.5703125" style="129" customWidth="1"/>
    <col min="14127" max="14127" width="11.5703125" style="129" customWidth="1"/>
    <col min="14128" max="14128" width="10.7109375" style="129" customWidth="1"/>
    <col min="14129" max="14129" width="12" style="129" customWidth="1"/>
    <col min="14130" max="14130" width="11.5703125" style="129" customWidth="1"/>
    <col min="14131" max="14131" width="10.7109375" style="129" customWidth="1"/>
    <col min="14132" max="14132" width="11.42578125" style="129" customWidth="1"/>
    <col min="14133" max="14133" width="12.140625" style="129" customWidth="1"/>
    <col min="14134" max="14134" width="11.5703125" style="129" customWidth="1"/>
    <col min="14135" max="14135" width="5.7109375" style="129"/>
    <col min="14136" max="14136" width="4.5703125" style="129" customWidth="1"/>
    <col min="14137" max="14137" width="11.140625" style="129" customWidth="1"/>
    <col min="14138" max="14138" width="11.5703125" style="129" customWidth="1"/>
    <col min="14139" max="14139" width="10.7109375" style="129" customWidth="1"/>
    <col min="14140" max="14140" width="10.5703125" style="129" customWidth="1"/>
    <col min="14141" max="14141" width="11.5703125" style="129" customWidth="1"/>
    <col min="14142" max="14142" width="10.7109375" style="129" customWidth="1"/>
    <col min="14143" max="14143" width="12" style="129" customWidth="1"/>
    <col min="14144" max="14144" width="11.5703125" style="129" customWidth="1"/>
    <col min="14145" max="14146" width="10.7109375" style="129" customWidth="1"/>
    <col min="14147" max="14148" width="11.5703125" style="129" customWidth="1"/>
    <col min="14149" max="14150" width="5.7109375" style="129"/>
    <col min="14151" max="14151" width="4.5703125" style="129" customWidth="1"/>
    <col min="14152" max="14152" width="1.7109375" style="129" customWidth="1"/>
    <col min="14153" max="14153" width="2.28515625" style="129" customWidth="1"/>
    <col min="14154" max="14154" width="33.28515625" style="129" customWidth="1"/>
    <col min="14155" max="14155" width="11.140625" style="129" customWidth="1"/>
    <col min="14156" max="14156" width="11.5703125" style="129" customWidth="1"/>
    <col min="14157" max="14157" width="10.7109375" style="129" customWidth="1"/>
    <col min="14158" max="14158" width="10.5703125" style="129" customWidth="1"/>
    <col min="14159" max="14159" width="11.5703125" style="129" customWidth="1"/>
    <col min="14160" max="14160" width="10.7109375" style="129" customWidth="1"/>
    <col min="14161" max="14161" width="12" style="129" customWidth="1"/>
    <col min="14162" max="14162" width="11.5703125" style="129" customWidth="1"/>
    <col min="14163" max="14164" width="10.7109375" style="129" customWidth="1"/>
    <col min="14165" max="14166" width="11.5703125" style="129" customWidth="1"/>
    <col min="14167" max="14167" width="5.7109375" style="129"/>
    <col min="14168" max="14168" width="4.5703125" style="129" customWidth="1"/>
    <col min="14169" max="14180" width="12.7109375" style="129" customWidth="1"/>
    <col min="14181" max="14182" width="5.7109375" style="129"/>
    <col min="14183" max="14183" width="4.5703125" style="129" customWidth="1"/>
    <col min="14184" max="14184" width="1.7109375" style="129" customWidth="1"/>
    <col min="14185" max="14185" width="2.28515625" style="129" customWidth="1"/>
    <col min="14186" max="14186" width="33.28515625" style="129" customWidth="1"/>
    <col min="14187" max="14187" width="11.140625" style="129" customWidth="1"/>
    <col min="14188" max="14188" width="11.5703125" style="129" customWidth="1"/>
    <col min="14189" max="14189" width="10.7109375" style="129" customWidth="1"/>
    <col min="14190" max="14190" width="10.5703125" style="129" customWidth="1"/>
    <col min="14191" max="14191" width="11.5703125" style="129" customWidth="1"/>
    <col min="14192" max="14192" width="10.7109375" style="129" customWidth="1"/>
    <col min="14193" max="14193" width="12" style="129" customWidth="1"/>
    <col min="14194" max="14194" width="11.5703125" style="129" customWidth="1"/>
    <col min="14195" max="14196" width="10.7109375" style="129" customWidth="1"/>
    <col min="14197" max="14198" width="11.5703125" style="129" customWidth="1"/>
    <col min="14199" max="14199" width="5.7109375" style="129"/>
    <col min="14200" max="14200" width="4.5703125" style="129" customWidth="1"/>
    <col min="14201" max="14211" width="12.7109375" style="129" customWidth="1"/>
    <col min="14212" max="14212" width="15.7109375" style="129" bestFit="1" customWidth="1"/>
    <col min="14213" max="14337" width="5.7109375" style="129"/>
    <col min="14338" max="14338" width="4.5703125" style="129" customWidth="1"/>
    <col min="14339" max="14339" width="1.7109375" style="129" customWidth="1"/>
    <col min="14340" max="14340" width="10.7109375" style="129" customWidth="1"/>
    <col min="14341" max="14341" width="8.28515625" style="129" customWidth="1"/>
    <col min="14342" max="14342" width="10.7109375" style="129" customWidth="1"/>
    <col min="14343" max="14343" width="10.140625" style="129" customWidth="1"/>
    <col min="14344" max="14344" width="10.7109375" style="129" customWidth="1"/>
    <col min="14345" max="14345" width="7.7109375" style="129" customWidth="1"/>
    <col min="14346" max="14346" width="1.7109375" style="129" customWidth="1"/>
    <col min="14347" max="14348" width="9.7109375" style="129" customWidth="1"/>
    <col min="14349" max="14349" width="1.7109375" style="129" customWidth="1"/>
    <col min="14350" max="14350" width="2.28515625" style="129" customWidth="1"/>
    <col min="14351" max="14351" width="33.28515625" style="129" customWidth="1"/>
    <col min="14352" max="14352" width="1.7109375" style="129" customWidth="1"/>
    <col min="14353" max="14353" width="11.7109375" style="129" customWidth="1"/>
    <col min="14354" max="14354" width="7.85546875" style="129" customWidth="1"/>
    <col min="14355" max="14355" width="11.7109375" style="129" customWidth="1"/>
    <col min="14356" max="14356" width="7.85546875" style="129" customWidth="1"/>
    <col min="14357" max="14357" width="11.7109375" style="129" customWidth="1"/>
    <col min="14358" max="14358" width="7.5703125" style="129" customWidth="1"/>
    <col min="14359" max="14359" width="1.7109375" style="129" customWidth="1"/>
    <col min="14360" max="14360" width="9.7109375" style="129" customWidth="1"/>
    <col min="14361" max="14361" width="15" style="129" bestFit="1" customWidth="1"/>
    <col min="14362" max="14374" width="5.7109375" style="129"/>
    <col min="14375" max="14375" width="4.5703125" style="129" customWidth="1"/>
    <col min="14376" max="14376" width="1.7109375" style="129" customWidth="1"/>
    <col min="14377" max="14377" width="2.28515625" style="129" customWidth="1"/>
    <col min="14378" max="14378" width="33.28515625" style="129" customWidth="1"/>
    <col min="14379" max="14379" width="11.140625" style="129" customWidth="1"/>
    <col min="14380" max="14380" width="11.5703125" style="129" customWidth="1"/>
    <col min="14381" max="14381" width="10.7109375" style="129" customWidth="1"/>
    <col min="14382" max="14382" width="10.5703125" style="129" customWidth="1"/>
    <col min="14383" max="14383" width="11.5703125" style="129" customWidth="1"/>
    <col min="14384" max="14384" width="10.7109375" style="129" customWidth="1"/>
    <col min="14385" max="14385" width="12" style="129" customWidth="1"/>
    <col min="14386" max="14386" width="11.5703125" style="129" customWidth="1"/>
    <col min="14387" max="14387" width="10.7109375" style="129" customWidth="1"/>
    <col min="14388" max="14388" width="11.42578125" style="129" customWidth="1"/>
    <col min="14389" max="14389" width="12.140625" style="129" customWidth="1"/>
    <col min="14390" max="14390" width="11.5703125" style="129" customWidth="1"/>
    <col min="14391" max="14391" width="5.7109375" style="129"/>
    <col min="14392" max="14392" width="4.5703125" style="129" customWidth="1"/>
    <col min="14393" max="14393" width="11.140625" style="129" customWidth="1"/>
    <col min="14394" max="14394" width="11.5703125" style="129" customWidth="1"/>
    <col min="14395" max="14395" width="10.7109375" style="129" customWidth="1"/>
    <col min="14396" max="14396" width="10.5703125" style="129" customWidth="1"/>
    <col min="14397" max="14397" width="11.5703125" style="129" customWidth="1"/>
    <col min="14398" max="14398" width="10.7109375" style="129" customWidth="1"/>
    <col min="14399" max="14399" width="12" style="129" customWidth="1"/>
    <col min="14400" max="14400" width="11.5703125" style="129" customWidth="1"/>
    <col min="14401" max="14402" width="10.7109375" style="129" customWidth="1"/>
    <col min="14403" max="14404" width="11.5703125" style="129" customWidth="1"/>
    <col min="14405" max="14406" width="5.7109375" style="129"/>
    <col min="14407" max="14407" width="4.5703125" style="129" customWidth="1"/>
    <col min="14408" max="14408" width="1.7109375" style="129" customWidth="1"/>
    <col min="14409" max="14409" width="2.28515625" style="129" customWidth="1"/>
    <col min="14410" max="14410" width="33.28515625" style="129" customWidth="1"/>
    <col min="14411" max="14411" width="11.140625" style="129" customWidth="1"/>
    <col min="14412" max="14412" width="11.5703125" style="129" customWidth="1"/>
    <col min="14413" max="14413" width="10.7109375" style="129" customWidth="1"/>
    <col min="14414" max="14414" width="10.5703125" style="129" customWidth="1"/>
    <col min="14415" max="14415" width="11.5703125" style="129" customWidth="1"/>
    <col min="14416" max="14416" width="10.7109375" style="129" customWidth="1"/>
    <col min="14417" max="14417" width="12" style="129" customWidth="1"/>
    <col min="14418" max="14418" width="11.5703125" style="129" customWidth="1"/>
    <col min="14419" max="14420" width="10.7109375" style="129" customWidth="1"/>
    <col min="14421" max="14422" width="11.5703125" style="129" customWidth="1"/>
    <col min="14423" max="14423" width="5.7109375" style="129"/>
    <col min="14424" max="14424" width="4.5703125" style="129" customWidth="1"/>
    <col min="14425" max="14436" width="12.7109375" style="129" customWidth="1"/>
    <col min="14437" max="14438" width="5.7109375" style="129"/>
    <col min="14439" max="14439" width="4.5703125" style="129" customWidth="1"/>
    <col min="14440" max="14440" width="1.7109375" style="129" customWidth="1"/>
    <col min="14441" max="14441" width="2.28515625" style="129" customWidth="1"/>
    <col min="14442" max="14442" width="33.28515625" style="129" customWidth="1"/>
    <col min="14443" max="14443" width="11.140625" style="129" customWidth="1"/>
    <col min="14444" max="14444" width="11.5703125" style="129" customWidth="1"/>
    <col min="14445" max="14445" width="10.7109375" style="129" customWidth="1"/>
    <col min="14446" max="14446" width="10.5703125" style="129" customWidth="1"/>
    <col min="14447" max="14447" width="11.5703125" style="129" customWidth="1"/>
    <col min="14448" max="14448" width="10.7109375" style="129" customWidth="1"/>
    <col min="14449" max="14449" width="12" style="129" customWidth="1"/>
    <col min="14450" max="14450" width="11.5703125" style="129" customWidth="1"/>
    <col min="14451" max="14452" width="10.7109375" style="129" customWidth="1"/>
    <col min="14453" max="14454" width="11.5703125" style="129" customWidth="1"/>
    <col min="14455" max="14455" width="5.7109375" style="129"/>
    <col min="14456" max="14456" width="4.5703125" style="129" customWidth="1"/>
    <col min="14457" max="14467" width="12.7109375" style="129" customWidth="1"/>
    <col min="14468" max="14468" width="15.7109375" style="129" bestFit="1" customWidth="1"/>
    <col min="14469" max="14593" width="5.7109375" style="129"/>
    <col min="14594" max="14594" width="4.5703125" style="129" customWidth="1"/>
    <col min="14595" max="14595" width="1.7109375" style="129" customWidth="1"/>
    <col min="14596" max="14596" width="10.7109375" style="129" customWidth="1"/>
    <col min="14597" max="14597" width="8.28515625" style="129" customWidth="1"/>
    <col min="14598" max="14598" width="10.7109375" style="129" customWidth="1"/>
    <col min="14599" max="14599" width="10.140625" style="129" customWidth="1"/>
    <col min="14600" max="14600" width="10.7109375" style="129" customWidth="1"/>
    <col min="14601" max="14601" width="7.7109375" style="129" customWidth="1"/>
    <col min="14602" max="14602" width="1.7109375" style="129" customWidth="1"/>
    <col min="14603" max="14604" width="9.7109375" style="129" customWidth="1"/>
    <col min="14605" max="14605" width="1.7109375" style="129" customWidth="1"/>
    <col min="14606" max="14606" width="2.28515625" style="129" customWidth="1"/>
    <col min="14607" max="14607" width="33.28515625" style="129" customWidth="1"/>
    <col min="14608" max="14608" width="1.7109375" style="129" customWidth="1"/>
    <col min="14609" max="14609" width="11.7109375" style="129" customWidth="1"/>
    <col min="14610" max="14610" width="7.85546875" style="129" customWidth="1"/>
    <col min="14611" max="14611" width="11.7109375" style="129" customWidth="1"/>
    <col min="14612" max="14612" width="7.85546875" style="129" customWidth="1"/>
    <col min="14613" max="14613" width="11.7109375" style="129" customWidth="1"/>
    <col min="14614" max="14614" width="7.5703125" style="129" customWidth="1"/>
    <col min="14615" max="14615" width="1.7109375" style="129" customWidth="1"/>
    <col min="14616" max="14616" width="9.7109375" style="129" customWidth="1"/>
    <col min="14617" max="14617" width="15" style="129" bestFit="1" customWidth="1"/>
    <col min="14618" max="14630" width="5.7109375" style="129"/>
    <col min="14631" max="14631" width="4.5703125" style="129" customWidth="1"/>
    <col min="14632" max="14632" width="1.7109375" style="129" customWidth="1"/>
    <col min="14633" max="14633" width="2.28515625" style="129" customWidth="1"/>
    <col min="14634" max="14634" width="33.28515625" style="129" customWidth="1"/>
    <col min="14635" max="14635" width="11.140625" style="129" customWidth="1"/>
    <col min="14636" max="14636" width="11.5703125" style="129" customWidth="1"/>
    <col min="14637" max="14637" width="10.7109375" style="129" customWidth="1"/>
    <col min="14638" max="14638" width="10.5703125" style="129" customWidth="1"/>
    <col min="14639" max="14639" width="11.5703125" style="129" customWidth="1"/>
    <col min="14640" max="14640" width="10.7109375" style="129" customWidth="1"/>
    <col min="14641" max="14641" width="12" style="129" customWidth="1"/>
    <col min="14642" max="14642" width="11.5703125" style="129" customWidth="1"/>
    <col min="14643" max="14643" width="10.7109375" style="129" customWidth="1"/>
    <col min="14644" max="14644" width="11.42578125" style="129" customWidth="1"/>
    <col min="14645" max="14645" width="12.140625" style="129" customWidth="1"/>
    <col min="14646" max="14646" width="11.5703125" style="129" customWidth="1"/>
    <col min="14647" max="14647" width="5.7109375" style="129"/>
    <col min="14648" max="14648" width="4.5703125" style="129" customWidth="1"/>
    <col min="14649" max="14649" width="11.140625" style="129" customWidth="1"/>
    <col min="14650" max="14650" width="11.5703125" style="129" customWidth="1"/>
    <col min="14651" max="14651" width="10.7109375" style="129" customWidth="1"/>
    <col min="14652" max="14652" width="10.5703125" style="129" customWidth="1"/>
    <col min="14653" max="14653" width="11.5703125" style="129" customWidth="1"/>
    <col min="14654" max="14654" width="10.7109375" style="129" customWidth="1"/>
    <col min="14655" max="14655" width="12" style="129" customWidth="1"/>
    <col min="14656" max="14656" width="11.5703125" style="129" customWidth="1"/>
    <col min="14657" max="14658" width="10.7109375" style="129" customWidth="1"/>
    <col min="14659" max="14660" width="11.5703125" style="129" customWidth="1"/>
    <col min="14661" max="14662" width="5.7109375" style="129"/>
    <col min="14663" max="14663" width="4.5703125" style="129" customWidth="1"/>
    <col min="14664" max="14664" width="1.7109375" style="129" customWidth="1"/>
    <col min="14665" max="14665" width="2.28515625" style="129" customWidth="1"/>
    <col min="14666" max="14666" width="33.28515625" style="129" customWidth="1"/>
    <col min="14667" max="14667" width="11.140625" style="129" customWidth="1"/>
    <col min="14668" max="14668" width="11.5703125" style="129" customWidth="1"/>
    <col min="14669" max="14669" width="10.7109375" style="129" customWidth="1"/>
    <col min="14670" max="14670" width="10.5703125" style="129" customWidth="1"/>
    <col min="14671" max="14671" width="11.5703125" style="129" customWidth="1"/>
    <col min="14672" max="14672" width="10.7109375" style="129" customWidth="1"/>
    <col min="14673" max="14673" width="12" style="129" customWidth="1"/>
    <col min="14674" max="14674" width="11.5703125" style="129" customWidth="1"/>
    <col min="14675" max="14676" width="10.7109375" style="129" customWidth="1"/>
    <col min="14677" max="14678" width="11.5703125" style="129" customWidth="1"/>
    <col min="14679" max="14679" width="5.7109375" style="129"/>
    <col min="14680" max="14680" width="4.5703125" style="129" customWidth="1"/>
    <col min="14681" max="14692" width="12.7109375" style="129" customWidth="1"/>
    <col min="14693" max="14694" width="5.7109375" style="129"/>
    <col min="14695" max="14695" width="4.5703125" style="129" customWidth="1"/>
    <col min="14696" max="14696" width="1.7109375" style="129" customWidth="1"/>
    <col min="14697" max="14697" width="2.28515625" style="129" customWidth="1"/>
    <col min="14698" max="14698" width="33.28515625" style="129" customWidth="1"/>
    <col min="14699" max="14699" width="11.140625" style="129" customWidth="1"/>
    <col min="14700" max="14700" width="11.5703125" style="129" customWidth="1"/>
    <col min="14701" max="14701" width="10.7109375" style="129" customWidth="1"/>
    <col min="14702" max="14702" width="10.5703125" style="129" customWidth="1"/>
    <col min="14703" max="14703" width="11.5703125" style="129" customWidth="1"/>
    <col min="14704" max="14704" width="10.7109375" style="129" customWidth="1"/>
    <col min="14705" max="14705" width="12" style="129" customWidth="1"/>
    <col min="14706" max="14706" width="11.5703125" style="129" customWidth="1"/>
    <col min="14707" max="14708" width="10.7109375" style="129" customWidth="1"/>
    <col min="14709" max="14710" width="11.5703125" style="129" customWidth="1"/>
    <col min="14711" max="14711" width="5.7109375" style="129"/>
    <col min="14712" max="14712" width="4.5703125" style="129" customWidth="1"/>
    <col min="14713" max="14723" width="12.7109375" style="129" customWidth="1"/>
    <col min="14724" max="14724" width="15.7109375" style="129" bestFit="1" customWidth="1"/>
    <col min="14725" max="14849" width="5.7109375" style="129"/>
    <col min="14850" max="14850" width="4.5703125" style="129" customWidth="1"/>
    <col min="14851" max="14851" width="1.7109375" style="129" customWidth="1"/>
    <col min="14852" max="14852" width="10.7109375" style="129" customWidth="1"/>
    <col min="14853" max="14853" width="8.28515625" style="129" customWidth="1"/>
    <col min="14854" max="14854" width="10.7109375" style="129" customWidth="1"/>
    <col min="14855" max="14855" width="10.140625" style="129" customWidth="1"/>
    <col min="14856" max="14856" width="10.7109375" style="129" customWidth="1"/>
    <col min="14857" max="14857" width="7.7109375" style="129" customWidth="1"/>
    <col min="14858" max="14858" width="1.7109375" style="129" customWidth="1"/>
    <col min="14859" max="14860" width="9.7109375" style="129" customWidth="1"/>
    <col min="14861" max="14861" width="1.7109375" style="129" customWidth="1"/>
    <col min="14862" max="14862" width="2.28515625" style="129" customWidth="1"/>
    <col min="14863" max="14863" width="33.28515625" style="129" customWidth="1"/>
    <col min="14864" max="14864" width="1.7109375" style="129" customWidth="1"/>
    <col min="14865" max="14865" width="11.7109375" style="129" customWidth="1"/>
    <col min="14866" max="14866" width="7.85546875" style="129" customWidth="1"/>
    <col min="14867" max="14867" width="11.7109375" style="129" customWidth="1"/>
    <col min="14868" max="14868" width="7.85546875" style="129" customWidth="1"/>
    <col min="14869" max="14869" width="11.7109375" style="129" customWidth="1"/>
    <col min="14870" max="14870" width="7.5703125" style="129" customWidth="1"/>
    <col min="14871" max="14871" width="1.7109375" style="129" customWidth="1"/>
    <col min="14872" max="14872" width="9.7109375" style="129" customWidth="1"/>
    <col min="14873" max="14873" width="15" style="129" bestFit="1" customWidth="1"/>
    <col min="14874" max="14886" width="5.7109375" style="129"/>
    <col min="14887" max="14887" width="4.5703125" style="129" customWidth="1"/>
    <col min="14888" max="14888" width="1.7109375" style="129" customWidth="1"/>
    <col min="14889" max="14889" width="2.28515625" style="129" customWidth="1"/>
    <col min="14890" max="14890" width="33.28515625" style="129" customWidth="1"/>
    <col min="14891" max="14891" width="11.140625" style="129" customWidth="1"/>
    <col min="14892" max="14892" width="11.5703125" style="129" customWidth="1"/>
    <col min="14893" max="14893" width="10.7109375" style="129" customWidth="1"/>
    <col min="14894" max="14894" width="10.5703125" style="129" customWidth="1"/>
    <col min="14895" max="14895" width="11.5703125" style="129" customWidth="1"/>
    <col min="14896" max="14896" width="10.7109375" style="129" customWidth="1"/>
    <col min="14897" max="14897" width="12" style="129" customWidth="1"/>
    <col min="14898" max="14898" width="11.5703125" style="129" customWidth="1"/>
    <col min="14899" max="14899" width="10.7109375" style="129" customWidth="1"/>
    <col min="14900" max="14900" width="11.42578125" style="129" customWidth="1"/>
    <col min="14901" max="14901" width="12.140625" style="129" customWidth="1"/>
    <col min="14902" max="14902" width="11.5703125" style="129" customWidth="1"/>
    <col min="14903" max="14903" width="5.7109375" style="129"/>
    <col min="14904" max="14904" width="4.5703125" style="129" customWidth="1"/>
    <col min="14905" max="14905" width="11.140625" style="129" customWidth="1"/>
    <col min="14906" max="14906" width="11.5703125" style="129" customWidth="1"/>
    <col min="14907" max="14907" width="10.7109375" style="129" customWidth="1"/>
    <col min="14908" max="14908" width="10.5703125" style="129" customWidth="1"/>
    <col min="14909" max="14909" width="11.5703125" style="129" customWidth="1"/>
    <col min="14910" max="14910" width="10.7109375" style="129" customWidth="1"/>
    <col min="14911" max="14911" width="12" style="129" customWidth="1"/>
    <col min="14912" max="14912" width="11.5703125" style="129" customWidth="1"/>
    <col min="14913" max="14914" width="10.7109375" style="129" customWidth="1"/>
    <col min="14915" max="14916" width="11.5703125" style="129" customWidth="1"/>
    <col min="14917" max="14918" width="5.7109375" style="129"/>
    <col min="14919" max="14919" width="4.5703125" style="129" customWidth="1"/>
    <col min="14920" max="14920" width="1.7109375" style="129" customWidth="1"/>
    <col min="14921" max="14921" width="2.28515625" style="129" customWidth="1"/>
    <col min="14922" max="14922" width="33.28515625" style="129" customWidth="1"/>
    <col min="14923" max="14923" width="11.140625" style="129" customWidth="1"/>
    <col min="14924" max="14924" width="11.5703125" style="129" customWidth="1"/>
    <col min="14925" max="14925" width="10.7109375" style="129" customWidth="1"/>
    <col min="14926" max="14926" width="10.5703125" style="129" customWidth="1"/>
    <col min="14927" max="14927" width="11.5703125" style="129" customWidth="1"/>
    <col min="14928" max="14928" width="10.7109375" style="129" customWidth="1"/>
    <col min="14929" max="14929" width="12" style="129" customWidth="1"/>
    <col min="14930" max="14930" width="11.5703125" style="129" customWidth="1"/>
    <col min="14931" max="14932" width="10.7109375" style="129" customWidth="1"/>
    <col min="14933" max="14934" width="11.5703125" style="129" customWidth="1"/>
    <col min="14935" max="14935" width="5.7109375" style="129"/>
    <col min="14936" max="14936" width="4.5703125" style="129" customWidth="1"/>
    <col min="14937" max="14948" width="12.7109375" style="129" customWidth="1"/>
    <col min="14949" max="14950" width="5.7109375" style="129"/>
    <col min="14951" max="14951" width="4.5703125" style="129" customWidth="1"/>
    <col min="14952" max="14952" width="1.7109375" style="129" customWidth="1"/>
    <col min="14953" max="14953" width="2.28515625" style="129" customWidth="1"/>
    <col min="14954" max="14954" width="33.28515625" style="129" customWidth="1"/>
    <col min="14955" max="14955" width="11.140625" style="129" customWidth="1"/>
    <col min="14956" max="14956" width="11.5703125" style="129" customWidth="1"/>
    <col min="14957" max="14957" width="10.7109375" style="129" customWidth="1"/>
    <col min="14958" max="14958" width="10.5703125" style="129" customWidth="1"/>
    <col min="14959" max="14959" width="11.5703125" style="129" customWidth="1"/>
    <col min="14960" max="14960" width="10.7109375" style="129" customWidth="1"/>
    <col min="14961" max="14961" width="12" style="129" customWidth="1"/>
    <col min="14962" max="14962" width="11.5703125" style="129" customWidth="1"/>
    <col min="14963" max="14964" width="10.7109375" style="129" customWidth="1"/>
    <col min="14965" max="14966" width="11.5703125" style="129" customWidth="1"/>
    <col min="14967" max="14967" width="5.7109375" style="129"/>
    <col min="14968" max="14968" width="4.5703125" style="129" customWidth="1"/>
    <col min="14969" max="14979" width="12.7109375" style="129" customWidth="1"/>
    <col min="14980" max="14980" width="15.7109375" style="129" bestFit="1" customWidth="1"/>
    <col min="14981" max="15105" width="5.7109375" style="129"/>
    <col min="15106" max="15106" width="4.5703125" style="129" customWidth="1"/>
    <col min="15107" max="15107" width="1.7109375" style="129" customWidth="1"/>
    <col min="15108" max="15108" width="10.7109375" style="129" customWidth="1"/>
    <col min="15109" max="15109" width="8.28515625" style="129" customWidth="1"/>
    <col min="15110" max="15110" width="10.7109375" style="129" customWidth="1"/>
    <col min="15111" max="15111" width="10.140625" style="129" customWidth="1"/>
    <col min="15112" max="15112" width="10.7109375" style="129" customWidth="1"/>
    <col min="15113" max="15113" width="7.7109375" style="129" customWidth="1"/>
    <col min="15114" max="15114" width="1.7109375" style="129" customWidth="1"/>
    <col min="15115" max="15116" width="9.7109375" style="129" customWidth="1"/>
    <col min="15117" max="15117" width="1.7109375" style="129" customWidth="1"/>
    <col min="15118" max="15118" width="2.28515625" style="129" customWidth="1"/>
    <col min="15119" max="15119" width="33.28515625" style="129" customWidth="1"/>
    <col min="15120" max="15120" width="1.7109375" style="129" customWidth="1"/>
    <col min="15121" max="15121" width="11.7109375" style="129" customWidth="1"/>
    <col min="15122" max="15122" width="7.85546875" style="129" customWidth="1"/>
    <col min="15123" max="15123" width="11.7109375" style="129" customWidth="1"/>
    <col min="15124" max="15124" width="7.85546875" style="129" customWidth="1"/>
    <col min="15125" max="15125" width="11.7109375" style="129" customWidth="1"/>
    <col min="15126" max="15126" width="7.5703125" style="129" customWidth="1"/>
    <col min="15127" max="15127" width="1.7109375" style="129" customWidth="1"/>
    <col min="15128" max="15128" width="9.7109375" style="129" customWidth="1"/>
    <col min="15129" max="15129" width="15" style="129" bestFit="1" customWidth="1"/>
    <col min="15130" max="15142" width="5.7109375" style="129"/>
    <col min="15143" max="15143" width="4.5703125" style="129" customWidth="1"/>
    <col min="15144" max="15144" width="1.7109375" style="129" customWidth="1"/>
    <col min="15145" max="15145" width="2.28515625" style="129" customWidth="1"/>
    <col min="15146" max="15146" width="33.28515625" style="129" customWidth="1"/>
    <col min="15147" max="15147" width="11.140625" style="129" customWidth="1"/>
    <col min="15148" max="15148" width="11.5703125" style="129" customWidth="1"/>
    <col min="15149" max="15149" width="10.7109375" style="129" customWidth="1"/>
    <col min="15150" max="15150" width="10.5703125" style="129" customWidth="1"/>
    <col min="15151" max="15151" width="11.5703125" style="129" customWidth="1"/>
    <col min="15152" max="15152" width="10.7109375" style="129" customWidth="1"/>
    <col min="15153" max="15153" width="12" style="129" customWidth="1"/>
    <col min="15154" max="15154" width="11.5703125" style="129" customWidth="1"/>
    <col min="15155" max="15155" width="10.7109375" style="129" customWidth="1"/>
    <col min="15156" max="15156" width="11.42578125" style="129" customWidth="1"/>
    <col min="15157" max="15157" width="12.140625" style="129" customWidth="1"/>
    <col min="15158" max="15158" width="11.5703125" style="129" customWidth="1"/>
    <col min="15159" max="15159" width="5.7109375" style="129"/>
    <col min="15160" max="15160" width="4.5703125" style="129" customWidth="1"/>
    <col min="15161" max="15161" width="11.140625" style="129" customWidth="1"/>
    <col min="15162" max="15162" width="11.5703125" style="129" customWidth="1"/>
    <col min="15163" max="15163" width="10.7109375" style="129" customWidth="1"/>
    <col min="15164" max="15164" width="10.5703125" style="129" customWidth="1"/>
    <col min="15165" max="15165" width="11.5703125" style="129" customWidth="1"/>
    <col min="15166" max="15166" width="10.7109375" style="129" customWidth="1"/>
    <col min="15167" max="15167" width="12" style="129" customWidth="1"/>
    <col min="15168" max="15168" width="11.5703125" style="129" customWidth="1"/>
    <col min="15169" max="15170" width="10.7109375" style="129" customWidth="1"/>
    <col min="15171" max="15172" width="11.5703125" style="129" customWidth="1"/>
    <col min="15173" max="15174" width="5.7109375" style="129"/>
    <col min="15175" max="15175" width="4.5703125" style="129" customWidth="1"/>
    <col min="15176" max="15176" width="1.7109375" style="129" customWidth="1"/>
    <col min="15177" max="15177" width="2.28515625" style="129" customWidth="1"/>
    <col min="15178" max="15178" width="33.28515625" style="129" customWidth="1"/>
    <col min="15179" max="15179" width="11.140625" style="129" customWidth="1"/>
    <col min="15180" max="15180" width="11.5703125" style="129" customWidth="1"/>
    <col min="15181" max="15181" width="10.7109375" style="129" customWidth="1"/>
    <col min="15182" max="15182" width="10.5703125" style="129" customWidth="1"/>
    <col min="15183" max="15183" width="11.5703125" style="129" customWidth="1"/>
    <col min="15184" max="15184" width="10.7109375" style="129" customWidth="1"/>
    <col min="15185" max="15185" width="12" style="129" customWidth="1"/>
    <col min="15186" max="15186" width="11.5703125" style="129" customWidth="1"/>
    <col min="15187" max="15188" width="10.7109375" style="129" customWidth="1"/>
    <col min="15189" max="15190" width="11.5703125" style="129" customWidth="1"/>
    <col min="15191" max="15191" width="5.7109375" style="129"/>
    <col min="15192" max="15192" width="4.5703125" style="129" customWidth="1"/>
    <col min="15193" max="15204" width="12.7109375" style="129" customWidth="1"/>
    <col min="15205" max="15206" width="5.7109375" style="129"/>
    <col min="15207" max="15207" width="4.5703125" style="129" customWidth="1"/>
    <col min="15208" max="15208" width="1.7109375" style="129" customWidth="1"/>
    <col min="15209" max="15209" width="2.28515625" style="129" customWidth="1"/>
    <col min="15210" max="15210" width="33.28515625" style="129" customWidth="1"/>
    <col min="15211" max="15211" width="11.140625" style="129" customWidth="1"/>
    <col min="15212" max="15212" width="11.5703125" style="129" customWidth="1"/>
    <col min="15213" max="15213" width="10.7109375" style="129" customWidth="1"/>
    <col min="15214" max="15214" width="10.5703125" style="129" customWidth="1"/>
    <col min="15215" max="15215" width="11.5703125" style="129" customWidth="1"/>
    <col min="15216" max="15216" width="10.7109375" style="129" customWidth="1"/>
    <col min="15217" max="15217" width="12" style="129" customWidth="1"/>
    <col min="15218" max="15218" width="11.5703125" style="129" customWidth="1"/>
    <col min="15219" max="15220" width="10.7109375" style="129" customWidth="1"/>
    <col min="15221" max="15222" width="11.5703125" style="129" customWidth="1"/>
    <col min="15223" max="15223" width="5.7109375" style="129"/>
    <col min="15224" max="15224" width="4.5703125" style="129" customWidth="1"/>
    <col min="15225" max="15235" width="12.7109375" style="129" customWidth="1"/>
    <col min="15236" max="15236" width="15.7109375" style="129" bestFit="1" customWidth="1"/>
    <col min="15237" max="15361" width="5.7109375" style="129"/>
    <col min="15362" max="15362" width="4.5703125" style="129" customWidth="1"/>
    <col min="15363" max="15363" width="1.7109375" style="129" customWidth="1"/>
    <col min="15364" max="15364" width="10.7109375" style="129" customWidth="1"/>
    <col min="15365" max="15365" width="8.28515625" style="129" customWidth="1"/>
    <col min="15366" max="15366" width="10.7109375" style="129" customWidth="1"/>
    <col min="15367" max="15367" width="10.140625" style="129" customWidth="1"/>
    <col min="15368" max="15368" width="10.7109375" style="129" customWidth="1"/>
    <col min="15369" max="15369" width="7.7109375" style="129" customWidth="1"/>
    <col min="15370" max="15370" width="1.7109375" style="129" customWidth="1"/>
    <col min="15371" max="15372" width="9.7109375" style="129" customWidth="1"/>
    <col min="15373" max="15373" width="1.7109375" style="129" customWidth="1"/>
    <col min="15374" max="15374" width="2.28515625" style="129" customWidth="1"/>
    <col min="15375" max="15375" width="33.28515625" style="129" customWidth="1"/>
    <col min="15376" max="15376" width="1.7109375" style="129" customWidth="1"/>
    <col min="15377" max="15377" width="11.7109375" style="129" customWidth="1"/>
    <col min="15378" max="15378" width="7.85546875" style="129" customWidth="1"/>
    <col min="15379" max="15379" width="11.7109375" style="129" customWidth="1"/>
    <col min="15380" max="15380" width="7.85546875" style="129" customWidth="1"/>
    <col min="15381" max="15381" width="11.7109375" style="129" customWidth="1"/>
    <col min="15382" max="15382" width="7.5703125" style="129" customWidth="1"/>
    <col min="15383" max="15383" width="1.7109375" style="129" customWidth="1"/>
    <col min="15384" max="15384" width="9.7109375" style="129" customWidth="1"/>
    <col min="15385" max="15385" width="15" style="129" bestFit="1" customWidth="1"/>
    <col min="15386" max="15398" width="5.7109375" style="129"/>
    <col min="15399" max="15399" width="4.5703125" style="129" customWidth="1"/>
    <col min="15400" max="15400" width="1.7109375" style="129" customWidth="1"/>
    <col min="15401" max="15401" width="2.28515625" style="129" customWidth="1"/>
    <col min="15402" max="15402" width="33.28515625" style="129" customWidth="1"/>
    <col min="15403" max="15403" width="11.140625" style="129" customWidth="1"/>
    <col min="15404" max="15404" width="11.5703125" style="129" customWidth="1"/>
    <col min="15405" max="15405" width="10.7109375" style="129" customWidth="1"/>
    <col min="15406" max="15406" width="10.5703125" style="129" customWidth="1"/>
    <col min="15407" max="15407" width="11.5703125" style="129" customWidth="1"/>
    <col min="15408" max="15408" width="10.7109375" style="129" customWidth="1"/>
    <col min="15409" max="15409" width="12" style="129" customWidth="1"/>
    <col min="15410" max="15410" width="11.5703125" style="129" customWidth="1"/>
    <col min="15411" max="15411" width="10.7109375" style="129" customWidth="1"/>
    <col min="15412" max="15412" width="11.42578125" style="129" customWidth="1"/>
    <col min="15413" max="15413" width="12.140625" style="129" customWidth="1"/>
    <col min="15414" max="15414" width="11.5703125" style="129" customWidth="1"/>
    <col min="15415" max="15415" width="5.7109375" style="129"/>
    <col min="15416" max="15416" width="4.5703125" style="129" customWidth="1"/>
    <col min="15417" max="15417" width="11.140625" style="129" customWidth="1"/>
    <col min="15418" max="15418" width="11.5703125" style="129" customWidth="1"/>
    <col min="15419" max="15419" width="10.7109375" style="129" customWidth="1"/>
    <col min="15420" max="15420" width="10.5703125" style="129" customWidth="1"/>
    <col min="15421" max="15421" width="11.5703125" style="129" customWidth="1"/>
    <col min="15422" max="15422" width="10.7109375" style="129" customWidth="1"/>
    <col min="15423" max="15423" width="12" style="129" customWidth="1"/>
    <col min="15424" max="15424" width="11.5703125" style="129" customWidth="1"/>
    <col min="15425" max="15426" width="10.7109375" style="129" customWidth="1"/>
    <col min="15427" max="15428" width="11.5703125" style="129" customWidth="1"/>
    <col min="15429" max="15430" width="5.7109375" style="129"/>
    <col min="15431" max="15431" width="4.5703125" style="129" customWidth="1"/>
    <col min="15432" max="15432" width="1.7109375" style="129" customWidth="1"/>
    <col min="15433" max="15433" width="2.28515625" style="129" customWidth="1"/>
    <col min="15434" max="15434" width="33.28515625" style="129" customWidth="1"/>
    <col min="15435" max="15435" width="11.140625" style="129" customWidth="1"/>
    <col min="15436" max="15436" width="11.5703125" style="129" customWidth="1"/>
    <col min="15437" max="15437" width="10.7109375" style="129" customWidth="1"/>
    <col min="15438" max="15438" width="10.5703125" style="129" customWidth="1"/>
    <col min="15439" max="15439" width="11.5703125" style="129" customWidth="1"/>
    <col min="15440" max="15440" width="10.7109375" style="129" customWidth="1"/>
    <col min="15441" max="15441" width="12" style="129" customWidth="1"/>
    <col min="15442" max="15442" width="11.5703125" style="129" customWidth="1"/>
    <col min="15443" max="15444" width="10.7109375" style="129" customWidth="1"/>
    <col min="15445" max="15446" width="11.5703125" style="129" customWidth="1"/>
    <col min="15447" max="15447" width="5.7109375" style="129"/>
    <col min="15448" max="15448" width="4.5703125" style="129" customWidth="1"/>
    <col min="15449" max="15460" width="12.7109375" style="129" customWidth="1"/>
    <col min="15461" max="15462" width="5.7109375" style="129"/>
    <col min="15463" max="15463" width="4.5703125" style="129" customWidth="1"/>
    <col min="15464" max="15464" width="1.7109375" style="129" customWidth="1"/>
    <col min="15465" max="15465" width="2.28515625" style="129" customWidth="1"/>
    <col min="15466" max="15466" width="33.28515625" style="129" customWidth="1"/>
    <col min="15467" max="15467" width="11.140625" style="129" customWidth="1"/>
    <col min="15468" max="15468" width="11.5703125" style="129" customWidth="1"/>
    <col min="15469" max="15469" width="10.7109375" style="129" customWidth="1"/>
    <col min="15470" max="15470" width="10.5703125" style="129" customWidth="1"/>
    <col min="15471" max="15471" width="11.5703125" style="129" customWidth="1"/>
    <col min="15472" max="15472" width="10.7109375" style="129" customWidth="1"/>
    <col min="15473" max="15473" width="12" style="129" customWidth="1"/>
    <col min="15474" max="15474" width="11.5703125" style="129" customWidth="1"/>
    <col min="15475" max="15476" width="10.7109375" style="129" customWidth="1"/>
    <col min="15477" max="15478" width="11.5703125" style="129" customWidth="1"/>
    <col min="15479" max="15479" width="5.7109375" style="129"/>
    <col min="15480" max="15480" width="4.5703125" style="129" customWidth="1"/>
    <col min="15481" max="15491" width="12.7109375" style="129" customWidth="1"/>
    <col min="15492" max="15492" width="15.7109375" style="129" bestFit="1" customWidth="1"/>
    <col min="15493" max="15617" width="5.7109375" style="129"/>
    <col min="15618" max="15618" width="4.5703125" style="129" customWidth="1"/>
    <col min="15619" max="15619" width="1.7109375" style="129" customWidth="1"/>
    <col min="15620" max="15620" width="10.7109375" style="129" customWidth="1"/>
    <col min="15621" max="15621" width="8.28515625" style="129" customWidth="1"/>
    <col min="15622" max="15622" width="10.7109375" style="129" customWidth="1"/>
    <col min="15623" max="15623" width="10.140625" style="129" customWidth="1"/>
    <col min="15624" max="15624" width="10.7109375" style="129" customWidth="1"/>
    <col min="15625" max="15625" width="7.7109375" style="129" customWidth="1"/>
    <col min="15626" max="15626" width="1.7109375" style="129" customWidth="1"/>
    <col min="15627" max="15628" width="9.7109375" style="129" customWidth="1"/>
    <col min="15629" max="15629" width="1.7109375" style="129" customWidth="1"/>
    <col min="15630" max="15630" width="2.28515625" style="129" customWidth="1"/>
    <col min="15631" max="15631" width="33.28515625" style="129" customWidth="1"/>
    <col min="15632" max="15632" width="1.7109375" style="129" customWidth="1"/>
    <col min="15633" max="15633" width="11.7109375" style="129" customWidth="1"/>
    <col min="15634" max="15634" width="7.85546875" style="129" customWidth="1"/>
    <col min="15635" max="15635" width="11.7109375" style="129" customWidth="1"/>
    <col min="15636" max="15636" width="7.85546875" style="129" customWidth="1"/>
    <col min="15637" max="15637" width="11.7109375" style="129" customWidth="1"/>
    <col min="15638" max="15638" width="7.5703125" style="129" customWidth="1"/>
    <col min="15639" max="15639" width="1.7109375" style="129" customWidth="1"/>
    <col min="15640" max="15640" width="9.7109375" style="129" customWidth="1"/>
    <col min="15641" max="15641" width="15" style="129" bestFit="1" customWidth="1"/>
    <col min="15642" max="15654" width="5.7109375" style="129"/>
    <col min="15655" max="15655" width="4.5703125" style="129" customWidth="1"/>
    <col min="15656" max="15656" width="1.7109375" style="129" customWidth="1"/>
    <col min="15657" max="15657" width="2.28515625" style="129" customWidth="1"/>
    <col min="15658" max="15658" width="33.28515625" style="129" customWidth="1"/>
    <col min="15659" max="15659" width="11.140625" style="129" customWidth="1"/>
    <col min="15660" max="15660" width="11.5703125" style="129" customWidth="1"/>
    <col min="15661" max="15661" width="10.7109375" style="129" customWidth="1"/>
    <col min="15662" max="15662" width="10.5703125" style="129" customWidth="1"/>
    <col min="15663" max="15663" width="11.5703125" style="129" customWidth="1"/>
    <col min="15664" max="15664" width="10.7109375" style="129" customWidth="1"/>
    <col min="15665" max="15665" width="12" style="129" customWidth="1"/>
    <col min="15666" max="15666" width="11.5703125" style="129" customWidth="1"/>
    <col min="15667" max="15667" width="10.7109375" style="129" customWidth="1"/>
    <col min="15668" max="15668" width="11.42578125" style="129" customWidth="1"/>
    <col min="15669" max="15669" width="12.140625" style="129" customWidth="1"/>
    <col min="15670" max="15670" width="11.5703125" style="129" customWidth="1"/>
    <col min="15671" max="15671" width="5.7109375" style="129"/>
    <col min="15672" max="15672" width="4.5703125" style="129" customWidth="1"/>
    <col min="15673" max="15673" width="11.140625" style="129" customWidth="1"/>
    <col min="15674" max="15674" width="11.5703125" style="129" customWidth="1"/>
    <col min="15675" max="15675" width="10.7109375" style="129" customWidth="1"/>
    <col min="15676" max="15676" width="10.5703125" style="129" customWidth="1"/>
    <col min="15677" max="15677" width="11.5703125" style="129" customWidth="1"/>
    <col min="15678" max="15678" width="10.7109375" style="129" customWidth="1"/>
    <col min="15679" max="15679" width="12" style="129" customWidth="1"/>
    <col min="15680" max="15680" width="11.5703125" style="129" customWidth="1"/>
    <col min="15681" max="15682" width="10.7109375" style="129" customWidth="1"/>
    <col min="15683" max="15684" width="11.5703125" style="129" customWidth="1"/>
    <col min="15685" max="15686" width="5.7109375" style="129"/>
    <col min="15687" max="15687" width="4.5703125" style="129" customWidth="1"/>
    <col min="15688" max="15688" width="1.7109375" style="129" customWidth="1"/>
    <col min="15689" max="15689" width="2.28515625" style="129" customWidth="1"/>
    <col min="15690" max="15690" width="33.28515625" style="129" customWidth="1"/>
    <col min="15691" max="15691" width="11.140625" style="129" customWidth="1"/>
    <col min="15692" max="15692" width="11.5703125" style="129" customWidth="1"/>
    <col min="15693" max="15693" width="10.7109375" style="129" customWidth="1"/>
    <col min="15694" max="15694" width="10.5703125" style="129" customWidth="1"/>
    <col min="15695" max="15695" width="11.5703125" style="129" customWidth="1"/>
    <col min="15696" max="15696" width="10.7109375" style="129" customWidth="1"/>
    <col min="15697" max="15697" width="12" style="129" customWidth="1"/>
    <col min="15698" max="15698" width="11.5703125" style="129" customWidth="1"/>
    <col min="15699" max="15700" width="10.7109375" style="129" customWidth="1"/>
    <col min="15701" max="15702" width="11.5703125" style="129" customWidth="1"/>
    <col min="15703" max="15703" width="5.7109375" style="129"/>
    <col min="15704" max="15704" width="4.5703125" style="129" customWidth="1"/>
    <col min="15705" max="15716" width="12.7109375" style="129" customWidth="1"/>
    <col min="15717" max="15718" width="5.7109375" style="129"/>
    <col min="15719" max="15719" width="4.5703125" style="129" customWidth="1"/>
    <col min="15720" max="15720" width="1.7109375" style="129" customWidth="1"/>
    <col min="15721" max="15721" width="2.28515625" style="129" customWidth="1"/>
    <col min="15722" max="15722" width="33.28515625" style="129" customWidth="1"/>
    <col min="15723" max="15723" width="11.140625" style="129" customWidth="1"/>
    <col min="15724" max="15724" width="11.5703125" style="129" customWidth="1"/>
    <col min="15725" max="15725" width="10.7109375" style="129" customWidth="1"/>
    <col min="15726" max="15726" width="10.5703125" style="129" customWidth="1"/>
    <col min="15727" max="15727" width="11.5703125" style="129" customWidth="1"/>
    <col min="15728" max="15728" width="10.7109375" style="129" customWidth="1"/>
    <col min="15729" max="15729" width="12" style="129" customWidth="1"/>
    <col min="15730" max="15730" width="11.5703125" style="129" customWidth="1"/>
    <col min="15731" max="15732" width="10.7109375" style="129" customWidth="1"/>
    <col min="15733" max="15734" width="11.5703125" style="129" customWidth="1"/>
    <col min="15735" max="15735" width="5.7109375" style="129"/>
    <col min="15736" max="15736" width="4.5703125" style="129" customWidth="1"/>
    <col min="15737" max="15747" width="12.7109375" style="129" customWidth="1"/>
    <col min="15748" max="15748" width="15.7109375" style="129" bestFit="1" customWidth="1"/>
    <col min="15749" max="15873" width="5.7109375" style="129"/>
    <col min="15874" max="15874" width="4.5703125" style="129" customWidth="1"/>
    <col min="15875" max="15875" width="1.7109375" style="129" customWidth="1"/>
    <col min="15876" max="15876" width="10.7109375" style="129" customWidth="1"/>
    <col min="15877" max="15877" width="8.28515625" style="129" customWidth="1"/>
    <col min="15878" max="15878" width="10.7109375" style="129" customWidth="1"/>
    <col min="15879" max="15879" width="10.140625" style="129" customWidth="1"/>
    <col min="15880" max="15880" width="10.7109375" style="129" customWidth="1"/>
    <col min="15881" max="15881" width="7.7109375" style="129" customWidth="1"/>
    <col min="15882" max="15882" width="1.7109375" style="129" customWidth="1"/>
    <col min="15883" max="15884" width="9.7109375" style="129" customWidth="1"/>
    <col min="15885" max="15885" width="1.7109375" style="129" customWidth="1"/>
    <col min="15886" max="15886" width="2.28515625" style="129" customWidth="1"/>
    <col min="15887" max="15887" width="33.28515625" style="129" customWidth="1"/>
    <col min="15888" max="15888" width="1.7109375" style="129" customWidth="1"/>
    <col min="15889" max="15889" width="11.7109375" style="129" customWidth="1"/>
    <col min="15890" max="15890" width="7.85546875" style="129" customWidth="1"/>
    <col min="15891" max="15891" width="11.7109375" style="129" customWidth="1"/>
    <col min="15892" max="15892" width="7.85546875" style="129" customWidth="1"/>
    <col min="15893" max="15893" width="11.7109375" style="129" customWidth="1"/>
    <col min="15894" max="15894" width="7.5703125" style="129" customWidth="1"/>
    <col min="15895" max="15895" width="1.7109375" style="129" customWidth="1"/>
    <col min="15896" max="15896" width="9.7109375" style="129" customWidth="1"/>
    <col min="15897" max="15897" width="15" style="129" bestFit="1" customWidth="1"/>
    <col min="15898" max="15910" width="5.7109375" style="129"/>
    <col min="15911" max="15911" width="4.5703125" style="129" customWidth="1"/>
    <col min="15912" max="15912" width="1.7109375" style="129" customWidth="1"/>
    <col min="15913" max="15913" width="2.28515625" style="129" customWidth="1"/>
    <col min="15914" max="15914" width="33.28515625" style="129" customWidth="1"/>
    <col min="15915" max="15915" width="11.140625" style="129" customWidth="1"/>
    <col min="15916" max="15916" width="11.5703125" style="129" customWidth="1"/>
    <col min="15917" max="15917" width="10.7109375" style="129" customWidth="1"/>
    <col min="15918" max="15918" width="10.5703125" style="129" customWidth="1"/>
    <col min="15919" max="15919" width="11.5703125" style="129" customWidth="1"/>
    <col min="15920" max="15920" width="10.7109375" style="129" customWidth="1"/>
    <col min="15921" max="15921" width="12" style="129" customWidth="1"/>
    <col min="15922" max="15922" width="11.5703125" style="129" customWidth="1"/>
    <col min="15923" max="15923" width="10.7109375" style="129" customWidth="1"/>
    <col min="15924" max="15924" width="11.42578125" style="129" customWidth="1"/>
    <col min="15925" max="15925" width="12.140625" style="129" customWidth="1"/>
    <col min="15926" max="15926" width="11.5703125" style="129" customWidth="1"/>
    <col min="15927" max="15927" width="5.7109375" style="129"/>
    <col min="15928" max="15928" width="4.5703125" style="129" customWidth="1"/>
    <col min="15929" max="15929" width="11.140625" style="129" customWidth="1"/>
    <col min="15930" max="15930" width="11.5703125" style="129" customWidth="1"/>
    <col min="15931" max="15931" width="10.7109375" style="129" customWidth="1"/>
    <col min="15932" max="15932" width="10.5703125" style="129" customWidth="1"/>
    <col min="15933" max="15933" width="11.5703125" style="129" customWidth="1"/>
    <col min="15934" max="15934" width="10.7109375" style="129" customWidth="1"/>
    <col min="15935" max="15935" width="12" style="129" customWidth="1"/>
    <col min="15936" max="15936" width="11.5703125" style="129" customWidth="1"/>
    <col min="15937" max="15938" width="10.7109375" style="129" customWidth="1"/>
    <col min="15939" max="15940" width="11.5703125" style="129" customWidth="1"/>
    <col min="15941" max="15942" width="5.7109375" style="129"/>
    <col min="15943" max="15943" width="4.5703125" style="129" customWidth="1"/>
    <col min="15944" max="15944" width="1.7109375" style="129" customWidth="1"/>
    <col min="15945" max="15945" width="2.28515625" style="129" customWidth="1"/>
    <col min="15946" max="15946" width="33.28515625" style="129" customWidth="1"/>
    <col min="15947" max="15947" width="11.140625" style="129" customWidth="1"/>
    <col min="15948" max="15948" width="11.5703125" style="129" customWidth="1"/>
    <col min="15949" max="15949" width="10.7109375" style="129" customWidth="1"/>
    <col min="15950" max="15950" width="10.5703125" style="129" customWidth="1"/>
    <col min="15951" max="15951" width="11.5703125" style="129" customWidth="1"/>
    <col min="15952" max="15952" width="10.7109375" style="129" customWidth="1"/>
    <col min="15953" max="15953" width="12" style="129" customWidth="1"/>
    <col min="15954" max="15954" width="11.5703125" style="129" customWidth="1"/>
    <col min="15955" max="15956" width="10.7109375" style="129" customWidth="1"/>
    <col min="15957" max="15958" width="11.5703125" style="129" customWidth="1"/>
    <col min="15959" max="15959" width="5.7109375" style="129"/>
    <col min="15960" max="15960" width="4.5703125" style="129" customWidth="1"/>
    <col min="15961" max="15972" width="12.7109375" style="129" customWidth="1"/>
    <col min="15973" max="15974" width="5.7109375" style="129"/>
    <col min="15975" max="15975" width="4.5703125" style="129" customWidth="1"/>
    <col min="15976" max="15976" width="1.7109375" style="129" customWidth="1"/>
    <col min="15977" max="15977" width="2.28515625" style="129" customWidth="1"/>
    <col min="15978" max="15978" width="33.28515625" style="129" customWidth="1"/>
    <col min="15979" max="15979" width="11.140625" style="129" customWidth="1"/>
    <col min="15980" max="15980" width="11.5703125" style="129" customWidth="1"/>
    <col min="15981" max="15981" width="10.7109375" style="129" customWidth="1"/>
    <col min="15982" max="15982" width="10.5703125" style="129" customWidth="1"/>
    <col min="15983" max="15983" width="11.5703125" style="129" customWidth="1"/>
    <col min="15984" max="15984" width="10.7109375" style="129" customWidth="1"/>
    <col min="15985" max="15985" width="12" style="129" customWidth="1"/>
    <col min="15986" max="15986" width="11.5703125" style="129" customWidth="1"/>
    <col min="15987" max="15988" width="10.7109375" style="129" customWidth="1"/>
    <col min="15989" max="15990" width="11.5703125" style="129" customWidth="1"/>
    <col min="15991" max="15991" width="5.7109375" style="129"/>
    <col min="15992" max="15992" width="4.5703125" style="129" customWidth="1"/>
    <col min="15993" max="16003" width="12.7109375" style="129" customWidth="1"/>
    <col min="16004" max="16004" width="15.7109375" style="129" bestFit="1" customWidth="1"/>
    <col min="16005" max="16384" width="5.7109375" style="129"/>
  </cols>
  <sheetData>
    <row r="1" spans="1:16" s="3" customFormat="1" ht="2.1" customHeight="1">
      <c r="B1" s="3">
        <v>1</v>
      </c>
    </row>
    <row r="2" spans="1:16" s="7" customFormat="1" ht="17.100000000000001" customHeight="1"/>
    <row r="3" spans="1:16" s="7" customFormat="1" ht="18.75" customHeight="1"/>
    <row r="4" spans="1:16" s="7" customFormat="1" ht="18.75" customHeight="1"/>
    <row r="5" spans="1:16" s="7" customFormat="1" ht="21">
      <c r="B5" s="9" t="s">
        <v>268</v>
      </c>
      <c r="C5" s="9"/>
      <c r="D5" s="9"/>
      <c r="E5" s="9"/>
    </row>
    <row r="6" spans="1:16" s="7" customFormat="1" ht="21">
      <c r="B6" s="9" t="s">
        <v>291</v>
      </c>
      <c r="C6" s="9"/>
      <c r="D6" s="9"/>
      <c r="E6" s="9"/>
      <c r="F6" s="9"/>
      <c r="G6" s="12"/>
    </row>
    <row r="7" spans="1:16" s="7" customFormat="1" ht="5.0999999999999996" customHeight="1">
      <c r="C7" s="390"/>
      <c r="D7" s="390"/>
      <c r="E7" s="11"/>
      <c r="G7" s="391"/>
    </row>
    <row r="8" spans="1:16" s="7" customFormat="1" ht="5.0999999999999996" customHeight="1">
      <c r="A8" s="30"/>
      <c r="B8" s="30"/>
      <c r="E8" s="7">
        <v>1</v>
      </c>
      <c r="F8" s="7">
        <v>1</v>
      </c>
      <c r="G8" s="392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</row>
    <row r="9" spans="1:16" s="7" customFormat="1" ht="5.0999999999999996" customHeight="1">
      <c r="C9" s="32"/>
      <c r="D9" s="32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s="7" customFormat="1" ht="5.0999999999999996" customHeight="1">
      <c r="C10" s="32"/>
      <c r="D10" s="32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s="7" customFormat="1" ht="5.0999999999999996" customHeight="1">
      <c r="C11" s="32"/>
      <c r="D11" s="32"/>
      <c r="E11" s="582"/>
      <c r="F11" s="582"/>
      <c r="G11" s="582"/>
      <c r="H11" s="582"/>
      <c r="I11" s="582"/>
      <c r="J11" s="582"/>
      <c r="K11" s="582"/>
      <c r="L11" s="582"/>
      <c r="M11" s="582"/>
      <c r="N11" s="582"/>
      <c r="O11" s="582"/>
      <c r="P11" s="582"/>
    </row>
    <row r="12" spans="1:16" s="7" customFormat="1">
      <c r="B12" s="801" t="s">
        <v>5</v>
      </c>
      <c r="C12" s="803"/>
      <c r="D12" s="659"/>
      <c r="E12" s="583">
        <v>0.65710000000000002</v>
      </c>
      <c r="F12" s="584">
        <v>0.7238</v>
      </c>
      <c r="G12" s="584">
        <v>0.70330000000000004</v>
      </c>
      <c r="H12" s="584">
        <v>0.69069999999999998</v>
      </c>
      <c r="I12" s="584">
        <v>0.72360000000000002</v>
      </c>
      <c r="J12" s="584">
        <v>0.7147</v>
      </c>
      <c r="K12" s="584">
        <v>0.79630000000000001</v>
      </c>
      <c r="L12" s="584">
        <v>0.6321</v>
      </c>
      <c r="M12" s="584">
        <v>0.40389999999999998</v>
      </c>
      <c r="N12" s="584">
        <v>0.41699999999999998</v>
      </c>
      <c r="O12" s="584">
        <v>0.68320000000000003</v>
      </c>
      <c r="P12" s="584">
        <v>0.64080000000000004</v>
      </c>
    </row>
    <row r="13" spans="1:16" s="7" customFormat="1">
      <c r="B13" s="804"/>
      <c r="C13" s="806"/>
      <c r="D13" s="587"/>
      <c r="E13" s="398">
        <v>44927</v>
      </c>
      <c r="F13" s="398">
        <v>44958</v>
      </c>
      <c r="G13" s="398">
        <v>44986</v>
      </c>
      <c r="H13" s="398">
        <v>45017</v>
      </c>
      <c r="I13" s="398">
        <v>45047</v>
      </c>
      <c r="J13" s="398">
        <v>45078</v>
      </c>
      <c r="K13" s="398">
        <v>45108</v>
      </c>
      <c r="L13" s="398">
        <v>45139</v>
      </c>
      <c r="M13" s="398">
        <v>45170</v>
      </c>
      <c r="N13" s="398">
        <v>45200</v>
      </c>
      <c r="O13" s="398">
        <v>45231</v>
      </c>
      <c r="P13" s="398">
        <v>45261</v>
      </c>
    </row>
    <row r="14" spans="1:16" s="7" customFormat="1" ht="5.0999999999999996" customHeight="1">
      <c r="B14" s="47"/>
      <c r="C14" s="48"/>
      <c r="D14" s="590"/>
      <c r="E14" s="52"/>
      <c r="F14" s="47"/>
      <c r="G14" s="400"/>
      <c r="H14" s="401"/>
      <c r="I14" s="400"/>
      <c r="J14" s="401"/>
      <c r="K14" s="401"/>
      <c r="L14" s="401"/>
      <c r="M14" s="400"/>
      <c r="N14" s="401"/>
      <c r="O14" s="52"/>
      <c r="P14" s="401"/>
    </row>
    <row r="15" spans="1:16" s="7" customFormat="1" ht="15">
      <c r="A15" s="68"/>
      <c r="B15" s="53"/>
      <c r="C15" s="404" t="s">
        <v>14</v>
      </c>
      <c r="D15" s="660">
        <v>1842611.6381369922</v>
      </c>
      <c r="E15" s="405">
        <v>150417.74099999998</v>
      </c>
      <c r="F15" s="405">
        <v>152465.06395621362</v>
      </c>
      <c r="G15" s="405">
        <v>153849.74099999998</v>
      </c>
      <c r="H15" s="405">
        <v>161151.74099999998</v>
      </c>
      <c r="I15" s="405">
        <v>154581.74099999998</v>
      </c>
      <c r="J15" s="405">
        <v>150004.73742070486</v>
      </c>
      <c r="K15" s="405">
        <v>150404.74099999998</v>
      </c>
      <c r="L15" s="405">
        <v>150518.74099999998</v>
      </c>
      <c r="M15" s="405">
        <v>147423.16776007411</v>
      </c>
      <c r="N15" s="405">
        <v>164664.74099999998</v>
      </c>
      <c r="O15" s="405">
        <v>153564.74099999998</v>
      </c>
      <c r="P15" s="407">
        <v>153564.74099999998</v>
      </c>
    </row>
    <row r="16" spans="1:16" s="7" customFormat="1" ht="5.0999999999999996" customHeight="1">
      <c r="A16" s="413"/>
      <c r="B16" s="75"/>
      <c r="C16" s="51"/>
      <c r="D16" s="51"/>
      <c r="E16" s="410"/>
      <c r="F16" s="410"/>
      <c r="G16" s="410"/>
      <c r="H16" s="410"/>
      <c r="I16" s="410"/>
      <c r="J16" s="410"/>
      <c r="K16" s="410"/>
      <c r="L16" s="410"/>
      <c r="M16" s="410"/>
      <c r="N16" s="410"/>
      <c r="O16" s="410"/>
      <c r="P16" s="412"/>
    </row>
    <row r="17" spans="1:16" s="7" customFormat="1" ht="5.0999999999999996" customHeight="1">
      <c r="A17" s="413"/>
      <c r="B17" s="418"/>
      <c r="C17" s="419"/>
      <c r="D17" s="419"/>
      <c r="E17" s="420"/>
      <c r="F17" s="420"/>
      <c r="G17" s="420"/>
      <c r="H17" s="420"/>
      <c r="I17" s="420"/>
      <c r="J17" s="420"/>
      <c r="K17" s="420"/>
      <c r="L17" s="420"/>
      <c r="M17" s="420"/>
      <c r="N17" s="420"/>
      <c r="O17" s="420"/>
      <c r="P17" s="422"/>
    </row>
    <row r="18" spans="1:16" s="101" customFormat="1" ht="15" customHeight="1">
      <c r="A18" s="432"/>
      <c r="B18" s="96"/>
      <c r="C18" s="428" t="s">
        <v>16</v>
      </c>
      <c r="D18" s="660">
        <v>1842611.6381369922</v>
      </c>
      <c r="E18" s="429">
        <v>150417.74099999998</v>
      </c>
      <c r="F18" s="429">
        <v>152465.06395621362</v>
      </c>
      <c r="G18" s="429">
        <v>153849.74099999998</v>
      </c>
      <c r="H18" s="429">
        <v>161151.74099999998</v>
      </c>
      <c r="I18" s="429">
        <v>154581.74099999998</v>
      </c>
      <c r="J18" s="429">
        <v>150004.73742070486</v>
      </c>
      <c r="K18" s="429">
        <v>150404.74099999998</v>
      </c>
      <c r="L18" s="429">
        <v>150518.74099999998</v>
      </c>
      <c r="M18" s="429">
        <v>147423.16776007411</v>
      </c>
      <c r="N18" s="429">
        <v>164664.74099999998</v>
      </c>
      <c r="O18" s="429">
        <v>153564.74099999998</v>
      </c>
      <c r="P18" s="431">
        <v>153564.74099999998</v>
      </c>
    </row>
    <row r="19" spans="1:16" s="7" customFormat="1" ht="5.0999999999999996" customHeight="1">
      <c r="B19" s="53"/>
      <c r="C19" s="8"/>
      <c r="D19" s="8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6"/>
    </row>
    <row r="20" spans="1:16" s="7" customFormat="1" ht="5.0999999999999996" customHeight="1">
      <c r="B20" s="438"/>
      <c r="C20" s="439"/>
      <c r="D20" s="439"/>
      <c r="E20" s="440"/>
      <c r="F20" s="440"/>
      <c r="G20" s="440"/>
      <c r="H20" s="440"/>
      <c r="I20" s="440"/>
      <c r="J20" s="440"/>
      <c r="K20" s="440"/>
      <c r="L20" s="440"/>
      <c r="M20" s="440"/>
      <c r="N20" s="440"/>
      <c r="O20" s="440"/>
      <c r="P20" s="442"/>
    </row>
    <row r="21" spans="1:16" ht="15" customHeight="1">
      <c r="A21" s="451"/>
      <c r="B21" s="125"/>
      <c r="C21" s="450" t="s">
        <v>18</v>
      </c>
      <c r="D21" s="660">
        <v>755030.04624650616</v>
      </c>
      <c r="E21" s="118">
        <v>61727.618353757571</v>
      </c>
      <c r="F21" s="118">
        <v>57634.039836305063</v>
      </c>
      <c r="G21" s="118">
        <v>57769.220935985111</v>
      </c>
      <c r="H21" s="118">
        <v>59588.766846834667</v>
      </c>
      <c r="I21" s="118">
        <v>65972.783362435148</v>
      </c>
      <c r="J21" s="118">
        <v>66328.519086552478</v>
      </c>
      <c r="K21" s="118">
        <v>64080.501696538486</v>
      </c>
      <c r="L21" s="118">
        <v>59298.623673130263</v>
      </c>
      <c r="M21" s="118">
        <v>48438.21236384342</v>
      </c>
      <c r="N21" s="118">
        <v>59952.14037030506</v>
      </c>
      <c r="O21" s="118">
        <v>65727.257282834675</v>
      </c>
      <c r="P21" s="128">
        <v>88512.362437984048</v>
      </c>
    </row>
    <row r="22" spans="1:16" s="7" customFormat="1" ht="15" customHeight="1">
      <c r="A22" s="68"/>
      <c r="B22" s="53"/>
      <c r="C22" s="404" t="s">
        <v>20</v>
      </c>
      <c r="D22" s="660">
        <v>397396.91799999983</v>
      </c>
      <c r="E22" s="57">
        <v>33017.826499999996</v>
      </c>
      <c r="F22" s="57">
        <v>32457.826499999996</v>
      </c>
      <c r="G22" s="57">
        <v>32457.826499999996</v>
      </c>
      <c r="H22" s="57">
        <v>32457.826499999996</v>
      </c>
      <c r="I22" s="57">
        <v>32457.826499999996</v>
      </c>
      <c r="J22" s="57">
        <v>34407.826499999996</v>
      </c>
      <c r="K22" s="57">
        <v>32457.826499999996</v>
      </c>
      <c r="L22" s="57">
        <v>32457.826499999996</v>
      </c>
      <c r="M22" s="57">
        <v>33207.826499999996</v>
      </c>
      <c r="N22" s="57">
        <v>33207.826499999996</v>
      </c>
      <c r="O22" s="57">
        <v>32960.826499999996</v>
      </c>
      <c r="P22" s="67">
        <v>35847.826499999996</v>
      </c>
    </row>
    <row r="23" spans="1:16" s="7" customFormat="1" ht="15">
      <c r="A23" s="68"/>
      <c r="B23" s="53"/>
      <c r="C23" s="404" t="s">
        <v>22</v>
      </c>
      <c r="D23" s="660">
        <v>229786.32654711916</v>
      </c>
      <c r="E23" s="57">
        <v>19618.79249261519</v>
      </c>
      <c r="F23" s="57">
        <v>19145</v>
      </c>
      <c r="G23" s="57">
        <v>22096.312979392689</v>
      </c>
      <c r="H23" s="57">
        <v>20632.52599732895</v>
      </c>
      <c r="I23" s="57">
        <v>19694.948022719396</v>
      </c>
      <c r="J23" s="57">
        <v>16058.576338096822</v>
      </c>
      <c r="K23" s="57">
        <v>18209.786674114395</v>
      </c>
      <c r="L23" s="57">
        <v>19415.791723620867</v>
      </c>
      <c r="M23" s="57">
        <v>15343.370333120509</v>
      </c>
      <c r="N23" s="57">
        <v>20996.267463802396</v>
      </c>
      <c r="O23" s="57">
        <v>17542.859570890327</v>
      </c>
      <c r="P23" s="67">
        <v>21032.094951417621</v>
      </c>
    </row>
    <row r="24" spans="1:16" s="7" customFormat="1" ht="15">
      <c r="A24" s="68"/>
      <c r="B24" s="53"/>
      <c r="C24" s="404" t="s">
        <v>24</v>
      </c>
      <c r="D24" s="660">
        <v>98529.386253947625</v>
      </c>
      <c r="E24" s="57">
        <v>8269.0255344788093</v>
      </c>
      <c r="F24" s="57">
        <v>8697.6311403538712</v>
      </c>
      <c r="G24" s="57">
        <v>9057.5859625343219</v>
      </c>
      <c r="H24" s="57">
        <v>8118.3526657502862</v>
      </c>
      <c r="I24" s="57">
        <v>8190.1521484536079</v>
      </c>
      <c r="J24" s="57">
        <v>8257.3762145187738</v>
      </c>
      <c r="K24" s="57">
        <v>8348.8093640320731</v>
      </c>
      <c r="L24" s="57">
        <v>8027</v>
      </c>
      <c r="M24" s="57">
        <v>7524.4532238258871</v>
      </c>
      <c r="N24" s="57">
        <v>7900</v>
      </c>
      <c r="O24" s="57">
        <v>8105</v>
      </c>
      <c r="P24" s="67">
        <v>8034</v>
      </c>
    </row>
    <row r="25" spans="1:16" s="7" customFormat="1" ht="15">
      <c r="A25" s="68"/>
      <c r="B25" s="53"/>
      <c r="C25" s="404" t="s">
        <v>26</v>
      </c>
      <c r="D25" s="660">
        <v>146042.69434793812</v>
      </c>
      <c r="E25" s="57">
        <v>14339.759963402063</v>
      </c>
      <c r="F25" s="57">
        <v>14136.058227835052</v>
      </c>
      <c r="G25" s="57">
        <v>14328.465807731958</v>
      </c>
      <c r="H25" s="57">
        <v>13631.03875927835</v>
      </c>
      <c r="I25" s="57">
        <v>9932.1704969072161</v>
      </c>
      <c r="J25" s="57">
        <v>9826.6064706185571</v>
      </c>
      <c r="K25" s="57">
        <v>10711.930689175257</v>
      </c>
      <c r="L25" s="57">
        <v>10361.913597422681</v>
      </c>
      <c r="M25" s="57">
        <v>9224.8526087628852</v>
      </c>
      <c r="N25" s="57">
        <v>9606.318984536083</v>
      </c>
      <c r="O25" s="57">
        <v>14642.528849484535</v>
      </c>
      <c r="P25" s="67">
        <v>15301.049892783505</v>
      </c>
    </row>
    <row r="26" spans="1:16" s="7" customFormat="1" ht="15">
      <c r="A26" s="68"/>
      <c r="B26" s="53"/>
      <c r="C26" s="404" t="s">
        <v>28</v>
      </c>
      <c r="D26" s="660">
        <v>215271.29753814428</v>
      </c>
      <c r="E26" s="57">
        <v>16199.1</v>
      </c>
      <c r="F26" s="57">
        <v>17524</v>
      </c>
      <c r="G26" s="57">
        <v>17866.239999999998</v>
      </c>
      <c r="H26" s="57">
        <v>16971.489999999998</v>
      </c>
      <c r="I26" s="57">
        <v>18280</v>
      </c>
      <c r="J26" s="57">
        <v>18216.97</v>
      </c>
      <c r="K26" s="57">
        <v>18708.900000000001</v>
      </c>
      <c r="L26" s="57">
        <v>19722.54</v>
      </c>
      <c r="M26" s="57">
        <v>15034.55</v>
      </c>
      <c r="N26" s="57">
        <v>16642.27</v>
      </c>
      <c r="O26" s="57">
        <v>20800.874475876284</v>
      </c>
      <c r="P26" s="67">
        <v>19304.363062268036</v>
      </c>
    </row>
    <row r="27" spans="1:16" s="7" customFormat="1" ht="5.0999999999999996" customHeight="1">
      <c r="A27" s="68"/>
      <c r="B27" s="454"/>
      <c r="C27" s="455"/>
      <c r="D27" s="455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</row>
    <row r="28" spans="1:16" s="7" customFormat="1" ht="5.0999999999999996" customHeight="1">
      <c r="A28" s="68"/>
      <c r="B28" s="438"/>
      <c r="C28" s="439"/>
      <c r="D28" s="439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</row>
    <row r="29" spans="1:16" s="7" customFormat="1" ht="15">
      <c r="A29" s="68"/>
      <c r="B29" s="53"/>
      <c r="C29" s="428" t="s">
        <v>30</v>
      </c>
      <c r="D29" s="660">
        <v>1842056.6689336551</v>
      </c>
      <c r="E29" s="431">
        <v>153172.12284425364</v>
      </c>
      <c r="F29" s="431">
        <v>149594.55570449398</v>
      </c>
      <c r="G29" s="431">
        <v>153575.65218564408</v>
      </c>
      <c r="H29" s="431">
        <v>151400.00076919224</v>
      </c>
      <c r="I29" s="431">
        <v>154527.88053051537</v>
      </c>
      <c r="J29" s="431">
        <v>153095.87460978664</v>
      </c>
      <c r="K29" s="431">
        <v>152517.75492386019</v>
      </c>
      <c r="L29" s="431">
        <v>149283.69549417382</v>
      </c>
      <c r="M29" s="431">
        <v>128773.2650295527</v>
      </c>
      <c r="N29" s="431">
        <v>148304.82331864352</v>
      </c>
      <c r="O29" s="431">
        <v>159779.34667908581</v>
      </c>
      <c r="P29" s="431">
        <v>188031.69684445322</v>
      </c>
    </row>
    <row r="30" spans="1:16" s="7" customFormat="1" ht="5.0999999999999996" customHeight="1">
      <c r="A30" s="68"/>
      <c r="B30" s="454"/>
      <c r="C30" s="455"/>
      <c r="D30" s="455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</row>
    <row r="31" spans="1:16" s="7" customFormat="1" ht="5.0999999999999996" customHeight="1">
      <c r="A31" s="68"/>
      <c r="B31" s="53"/>
      <c r="C31" s="8"/>
      <c r="D31" s="8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407"/>
      <c r="P31" s="407"/>
    </row>
    <row r="32" spans="1:16" s="7" customFormat="1" ht="15" customHeight="1">
      <c r="A32" s="68"/>
      <c r="B32" s="53"/>
      <c r="C32" s="404" t="s">
        <v>32</v>
      </c>
      <c r="D32" s="660">
        <v>591195</v>
      </c>
      <c r="E32" s="472"/>
      <c r="F32" s="472">
        <v>591195</v>
      </c>
      <c r="G32" s="472"/>
      <c r="H32" s="472"/>
      <c r="I32" s="472"/>
      <c r="J32" s="472"/>
      <c r="K32" s="472"/>
      <c r="L32" s="472"/>
      <c r="M32" s="472"/>
      <c r="N32" s="472"/>
      <c r="O32" s="472"/>
      <c r="P32" s="472"/>
    </row>
    <row r="33" spans="1:16" s="7" customFormat="1" ht="15" customHeight="1">
      <c r="A33" s="68"/>
      <c r="B33" s="53"/>
      <c r="C33" s="404" t="s">
        <v>34</v>
      </c>
      <c r="D33" s="660">
        <v>-591195</v>
      </c>
      <c r="E33" s="472"/>
      <c r="F33" s="472">
        <v>-591195</v>
      </c>
      <c r="G33" s="472"/>
      <c r="H33" s="472"/>
      <c r="I33" s="472"/>
      <c r="J33" s="472"/>
      <c r="K33" s="472"/>
      <c r="L33" s="472"/>
      <c r="M33" s="472"/>
      <c r="N33" s="472"/>
      <c r="O33" s="472"/>
      <c r="P33" s="472"/>
    </row>
    <row r="34" spans="1:16" s="7" customFormat="1" ht="15" customHeight="1">
      <c r="A34" s="68"/>
      <c r="B34" s="53"/>
      <c r="C34" s="404" t="s">
        <v>36</v>
      </c>
      <c r="D34" s="660">
        <v>0</v>
      </c>
      <c r="E34" s="407"/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</row>
    <row r="35" spans="1:16" s="7" customFormat="1" ht="5.0999999999999996" customHeight="1">
      <c r="A35" s="68"/>
      <c r="B35" s="454"/>
      <c r="C35" s="474"/>
      <c r="D35" s="474"/>
      <c r="E35" s="456"/>
      <c r="F35" s="456"/>
      <c r="G35" s="456"/>
      <c r="H35" s="456"/>
      <c r="I35" s="456"/>
      <c r="J35" s="456"/>
      <c r="K35" s="456"/>
      <c r="L35" s="456"/>
      <c r="M35" s="456"/>
      <c r="N35" s="456"/>
      <c r="O35" s="456"/>
      <c r="P35" s="456"/>
    </row>
    <row r="36" spans="1:16" s="7" customFormat="1" ht="5.0999999999999996" customHeight="1">
      <c r="A36" s="68"/>
      <c r="B36" s="53"/>
      <c r="C36" s="404"/>
      <c r="D36" s="404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407"/>
      <c r="P36" s="407"/>
    </row>
    <row r="37" spans="1:16" s="101" customFormat="1" ht="15" customHeight="1">
      <c r="A37" s="432"/>
      <c r="B37" s="96"/>
      <c r="C37" s="428" t="s">
        <v>38</v>
      </c>
      <c r="D37" s="660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0</v>
      </c>
      <c r="N37" s="431">
        <v>0</v>
      </c>
      <c r="O37" s="431">
        <v>0</v>
      </c>
      <c r="P37" s="431">
        <v>0</v>
      </c>
    </row>
    <row r="38" spans="1:16" s="7" customFormat="1" ht="5.0999999999999996" customHeight="1">
      <c r="A38" s="68"/>
      <c r="B38" s="454"/>
      <c r="C38" s="474"/>
      <c r="D38" s="474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</row>
    <row r="39" spans="1:16" s="7" customFormat="1" ht="5.0999999999999996" customHeight="1">
      <c r="A39" s="68"/>
      <c r="B39" s="53"/>
      <c r="C39" s="404"/>
      <c r="D39" s="660">
        <v>0</v>
      </c>
      <c r="E39" s="407"/>
      <c r="F39" s="407"/>
      <c r="G39" s="407"/>
      <c r="H39" s="407"/>
      <c r="I39" s="407"/>
      <c r="J39" s="407"/>
      <c r="K39" s="407"/>
      <c r="L39" s="407"/>
      <c r="M39" s="407"/>
      <c r="N39" s="407"/>
      <c r="O39" s="407"/>
      <c r="P39" s="407"/>
    </row>
    <row r="40" spans="1:16" s="7" customFormat="1" ht="15" customHeight="1">
      <c r="A40" s="68"/>
      <c r="B40" s="53"/>
      <c r="C40" s="404" t="s">
        <v>40</v>
      </c>
      <c r="D40" s="660">
        <v>234732</v>
      </c>
      <c r="E40" s="472">
        <v>19561</v>
      </c>
      <c r="F40" s="472">
        <v>19561</v>
      </c>
      <c r="G40" s="472">
        <v>19561</v>
      </c>
      <c r="H40" s="472">
        <v>19561</v>
      </c>
      <c r="I40" s="472">
        <v>19561</v>
      </c>
      <c r="J40" s="472">
        <v>19561</v>
      </c>
      <c r="K40" s="472">
        <v>19561</v>
      </c>
      <c r="L40" s="472">
        <v>19561</v>
      </c>
      <c r="M40" s="472">
        <v>19561</v>
      </c>
      <c r="N40" s="472">
        <v>19561</v>
      </c>
      <c r="O40" s="472">
        <v>19561</v>
      </c>
      <c r="P40" s="472">
        <v>19561</v>
      </c>
    </row>
    <row r="41" spans="1:16" s="7" customFormat="1" ht="15" customHeight="1">
      <c r="A41" s="68"/>
      <c r="B41" s="53"/>
      <c r="C41" s="404" t="s">
        <v>42</v>
      </c>
      <c r="D41" s="660">
        <v>250164</v>
      </c>
      <c r="E41" s="472">
        <v>20847</v>
      </c>
      <c r="F41" s="472">
        <v>20847</v>
      </c>
      <c r="G41" s="472">
        <v>20847</v>
      </c>
      <c r="H41" s="472">
        <v>20847</v>
      </c>
      <c r="I41" s="472">
        <v>20847</v>
      </c>
      <c r="J41" s="472">
        <v>20847</v>
      </c>
      <c r="K41" s="472">
        <v>20847</v>
      </c>
      <c r="L41" s="472">
        <v>20847</v>
      </c>
      <c r="M41" s="472">
        <v>20847</v>
      </c>
      <c r="N41" s="472">
        <v>20847</v>
      </c>
      <c r="O41" s="472">
        <v>20847</v>
      </c>
      <c r="P41" s="472">
        <v>20847</v>
      </c>
    </row>
    <row r="42" spans="1:16" s="7" customFormat="1" ht="15" customHeight="1">
      <c r="A42" s="68"/>
      <c r="B42" s="53"/>
      <c r="C42" s="404" t="s">
        <v>44</v>
      </c>
      <c r="D42" s="660">
        <v>-484896</v>
      </c>
      <c r="E42" s="472">
        <v>-40408</v>
      </c>
      <c r="F42" s="472">
        <v>-40408</v>
      </c>
      <c r="G42" s="472">
        <v>-40408</v>
      </c>
      <c r="H42" s="472">
        <v>-40408</v>
      </c>
      <c r="I42" s="472">
        <v>-40408</v>
      </c>
      <c r="J42" s="472">
        <v>-40408</v>
      </c>
      <c r="K42" s="472">
        <v>-40408</v>
      </c>
      <c r="L42" s="472">
        <v>-40408</v>
      </c>
      <c r="M42" s="472">
        <v>-40408</v>
      </c>
      <c r="N42" s="472">
        <v>-40408</v>
      </c>
      <c r="O42" s="472">
        <v>-40408</v>
      </c>
      <c r="P42" s="472">
        <v>-40408</v>
      </c>
    </row>
    <row r="43" spans="1:16" s="7" customFormat="1" ht="5.0999999999999996" customHeight="1">
      <c r="A43" s="68"/>
      <c r="B43" s="454"/>
      <c r="C43" s="474"/>
      <c r="D43" s="474"/>
      <c r="E43" s="456"/>
      <c r="F43" s="456"/>
      <c r="G43" s="456"/>
      <c r="H43" s="456"/>
      <c r="I43" s="456"/>
      <c r="J43" s="456"/>
      <c r="K43" s="456"/>
      <c r="L43" s="456"/>
      <c r="M43" s="456"/>
      <c r="N43" s="456"/>
      <c r="O43" s="456"/>
      <c r="P43" s="456"/>
    </row>
    <row r="44" spans="1:16" s="7" customFormat="1" ht="5.0999999999999996" customHeight="1">
      <c r="A44" s="68"/>
      <c r="B44" s="53"/>
      <c r="C44" s="404"/>
      <c r="D44" s="404"/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07"/>
      <c r="P44" s="407"/>
    </row>
    <row r="45" spans="1:16" s="101" customFormat="1" ht="15" customHeight="1">
      <c r="A45" s="432"/>
      <c r="B45" s="96"/>
      <c r="C45" s="428" t="s">
        <v>46</v>
      </c>
      <c r="D45" s="428"/>
      <c r="E45" s="431">
        <v>0</v>
      </c>
      <c r="F45" s="431">
        <v>0</v>
      </c>
      <c r="G45" s="431">
        <v>0</v>
      </c>
      <c r="H45" s="431">
        <v>0</v>
      </c>
      <c r="I45" s="431">
        <v>0</v>
      </c>
      <c r="J45" s="431">
        <v>0</v>
      </c>
      <c r="K45" s="431">
        <v>0</v>
      </c>
      <c r="L45" s="431">
        <v>0</v>
      </c>
      <c r="M45" s="431">
        <v>0</v>
      </c>
      <c r="N45" s="431">
        <v>0</v>
      </c>
      <c r="O45" s="431">
        <v>0</v>
      </c>
      <c r="P45" s="431">
        <v>0</v>
      </c>
    </row>
    <row r="46" spans="1:16" s="7" customFormat="1" ht="5.0999999999999996" customHeight="1">
      <c r="A46" s="68"/>
      <c r="B46" s="53"/>
      <c r="C46" s="404"/>
      <c r="D46" s="404"/>
      <c r="E46" s="407"/>
      <c r="F46" s="407"/>
      <c r="G46" s="407"/>
      <c r="H46" s="407"/>
      <c r="I46" s="407"/>
      <c r="J46" s="407"/>
      <c r="K46" s="407"/>
      <c r="L46" s="407"/>
      <c r="M46" s="407"/>
      <c r="N46" s="407"/>
      <c r="O46" s="407"/>
      <c r="P46" s="407"/>
    </row>
    <row r="47" spans="1:16" s="101" customFormat="1" ht="15" customHeight="1">
      <c r="A47" s="432"/>
      <c r="B47" s="96"/>
      <c r="C47" s="428" t="s">
        <v>48</v>
      </c>
      <c r="D47" s="660">
        <v>554.96920333719754</v>
      </c>
      <c r="E47" s="431">
        <v>-2754.3818442536576</v>
      </c>
      <c r="F47" s="431">
        <v>2870.5082517196424</v>
      </c>
      <c r="G47" s="431">
        <v>274.08881435589865</v>
      </c>
      <c r="H47" s="431">
        <v>9751.7402308077435</v>
      </c>
      <c r="I47" s="431">
        <v>53.860469484614441</v>
      </c>
      <c r="J47" s="431">
        <v>-3091.1371890817827</v>
      </c>
      <c r="K47" s="431">
        <v>-2113.0139238602133</v>
      </c>
      <c r="L47" s="431">
        <v>1235.0455058261578</v>
      </c>
      <c r="M47" s="431">
        <v>18649.902730521411</v>
      </c>
      <c r="N47" s="431">
        <v>16359.917681356455</v>
      </c>
      <c r="O47" s="431">
        <v>-6214.6056790858274</v>
      </c>
      <c r="P47" s="431">
        <v>-34466.955844453245</v>
      </c>
    </row>
    <row r="48" spans="1:16" s="7" customFormat="1" ht="5.0999999999999996" customHeight="1">
      <c r="B48" s="108"/>
      <c r="C48" s="19"/>
      <c r="D48" s="19"/>
      <c r="E48" s="487"/>
      <c r="F48" s="487"/>
      <c r="G48" s="487"/>
      <c r="H48" s="487"/>
      <c r="I48" s="487"/>
      <c r="J48" s="487"/>
      <c r="K48" s="487"/>
      <c r="L48" s="487"/>
      <c r="M48" s="487"/>
      <c r="N48" s="487"/>
      <c r="O48" s="487"/>
      <c r="P48" s="487"/>
    </row>
    <row r="49" spans="1:16" s="7" customFormat="1">
      <c r="C49" s="32"/>
      <c r="D49" s="32"/>
      <c r="E49" s="582">
        <v>-1.8311549062910458E-2</v>
      </c>
      <c r="F49" s="582">
        <v>1.8827318057230622E-2</v>
      </c>
      <c r="G49" s="582">
        <v>1.7815357541349302E-3</v>
      </c>
      <c r="H49" s="582">
        <v>6.0512782364589811E-2</v>
      </c>
      <c r="I49" s="582">
        <v>3.4842711135343239E-4</v>
      </c>
      <c r="J49" s="582">
        <v>-2.0606930435885816E-2</v>
      </c>
      <c r="K49" s="582">
        <v>-1.4048851850090374E-2</v>
      </c>
      <c r="L49" s="582">
        <v>8.2052606713349935E-3</v>
      </c>
      <c r="M49" s="582">
        <v>0.12650591500566216</v>
      </c>
      <c r="N49" s="582">
        <v>9.9352888675520751E-2</v>
      </c>
      <c r="O49" s="582">
        <v>-4.0468962071741638E-2</v>
      </c>
      <c r="P49" s="582">
        <v>-0.22444576547980666</v>
      </c>
    </row>
    <row r="50" spans="1:16" s="7" customFormat="1">
      <c r="E50" s="68"/>
    </row>
    <row r="51" spans="1:16" s="7" customFormat="1"/>
    <row r="52" spans="1:16" s="7" customFormat="1">
      <c r="B52" s="801" t="s">
        <v>50</v>
      </c>
      <c r="C52" s="803"/>
      <c r="D52" s="659"/>
      <c r="E52" s="395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</row>
    <row r="53" spans="1:16" s="7" customFormat="1" ht="15" customHeight="1">
      <c r="B53" s="804"/>
      <c r="C53" s="806"/>
      <c r="D53" s="587"/>
      <c r="E53" s="398">
        <v>44927</v>
      </c>
      <c r="F53" s="398">
        <v>44958</v>
      </c>
      <c r="G53" s="398">
        <v>44986</v>
      </c>
      <c r="H53" s="398">
        <v>45017</v>
      </c>
      <c r="I53" s="398">
        <v>45047</v>
      </c>
      <c r="J53" s="398">
        <v>45078</v>
      </c>
      <c r="K53" s="398">
        <v>45108</v>
      </c>
      <c r="L53" s="398">
        <v>45139</v>
      </c>
      <c r="M53" s="398">
        <v>45170</v>
      </c>
      <c r="N53" s="398">
        <v>45200</v>
      </c>
      <c r="O53" s="398">
        <v>45231</v>
      </c>
      <c r="P53" s="399">
        <v>45261</v>
      </c>
    </row>
    <row r="54" spans="1:16" s="7" customFormat="1" ht="5.0999999999999996" customHeight="1">
      <c r="B54" s="47"/>
      <c r="C54" s="48"/>
      <c r="D54" s="590"/>
      <c r="E54" s="52"/>
      <c r="F54" s="47"/>
      <c r="G54" s="400"/>
      <c r="H54" s="401"/>
      <c r="I54" s="400"/>
      <c r="J54" s="401"/>
      <c r="K54" s="401"/>
      <c r="L54" s="401"/>
      <c r="M54" s="400"/>
      <c r="N54" s="401"/>
      <c r="O54" s="52"/>
      <c r="P54" s="401"/>
    </row>
    <row r="55" spans="1:16" s="5" customFormat="1" ht="15" customHeight="1">
      <c r="B55" s="171"/>
      <c r="C55" s="173" t="s">
        <v>52</v>
      </c>
      <c r="D55" s="660">
        <v>1497968.8919999998</v>
      </c>
      <c r="E55" s="472">
        <v>124830.74099999999</v>
      </c>
      <c r="F55" s="472">
        <v>124830.74099999999</v>
      </c>
      <c r="G55" s="472">
        <v>124830.74099999999</v>
      </c>
      <c r="H55" s="472">
        <v>124830.74099999999</v>
      </c>
      <c r="I55" s="472">
        <v>124830.74099999999</v>
      </c>
      <c r="J55" s="472">
        <v>124830.74099999999</v>
      </c>
      <c r="K55" s="472">
        <v>124830.74099999999</v>
      </c>
      <c r="L55" s="472">
        <v>124830.74099999999</v>
      </c>
      <c r="M55" s="472">
        <v>124830.74099999999</v>
      </c>
      <c r="N55" s="472">
        <v>124830.74099999999</v>
      </c>
      <c r="O55" s="472">
        <v>124830.74099999999</v>
      </c>
      <c r="P55" s="472">
        <v>124830.74099999999</v>
      </c>
    </row>
    <row r="56" spans="1:16" s="7" customFormat="1" ht="15" hidden="1" customHeight="1">
      <c r="A56" s="68"/>
      <c r="B56" s="501"/>
      <c r="C56" s="173" t="s">
        <v>54</v>
      </c>
      <c r="D56" s="173"/>
      <c r="E56" s="472"/>
      <c r="F56" s="472"/>
      <c r="G56" s="472"/>
      <c r="H56" s="472"/>
      <c r="I56" s="472"/>
      <c r="J56" s="472"/>
      <c r="K56" s="472"/>
      <c r="L56" s="472"/>
      <c r="M56" s="472"/>
      <c r="N56" s="472"/>
      <c r="O56" s="472"/>
      <c r="P56" s="472"/>
    </row>
    <row r="57" spans="1:16" s="7" customFormat="1" ht="15" customHeight="1">
      <c r="A57" s="68"/>
      <c r="B57" s="501"/>
      <c r="C57" s="173" t="s">
        <v>56</v>
      </c>
      <c r="D57" s="660">
        <v>146266.74613699256</v>
      </c>
      <c r="E57" s="472">
        <v>8889</v>
      </c>
      <c r="F57" s="472">
        <v>10936.322956213617</v>
      </c>
      <c r="G57" s="472">
        <v>12321</v>
      </c>
      <c r="H57" s="472">
        <v>19623</v>
      </c>
      <c r="I57" s="472">
        <v>13053</v>
      </c>
      <c r="J57" s="472">
        <v>8475.996420704847</v>
      </c>
      <c r="K57" s="472">
        <v>8876</v>
      </c>
      <c r="L57" s="472">
        <v>8990</v>
      </c>
      <c r="M57" s="472">
        <v>7894.4267600741077</v>
      </c>
      <c r="N57" s="472">
        <v>23136</v>
      </c>
      <c r="O57" s="472">
        <v>12036</v>
      </c>
      <c r="P57" s="472">
        <v>12036</v>
      </c>
    </row>
    <row r="58" spans="1:16" s="7" customFormat="1" ht="15" customHeight="1">
      <c r="A58" s="68"/>
      <c r="B58" s="501"/>
      <c r="C58" s="173" t="s">
        <v>58</v>
      </c>
      <c r="D58" s="660">
        <v>109780</v>
      </c>
      <c r="E58" s="472">
        <v>9315</v>
      </c>
      <c r="F58" s="472">
        <v>9315</v>
      </c>
      <c r="G58" s="472">
        <v>9315</v>
      </c>
      <c r="H58" s="472">
        <v>9315</v>
      </c>
      <c r="I58" s="472">
        <v>9315</v>
      </c>
      <c r="J58" s="472">
        <v>9315</v>
      </c>
      <c r="K58" s="472">
        <v>9315</v>
      </c>
      <c r="L58" s="472">
        <v>9315</v>
      </c>
      <c r="M58" s="472">
        <v>7315</v>
      </c>
      <c r="N58" s="472">
        <v>9315</v>
      </c>
      <c r="O58" s="472">
        <v>9315</v>
      </c>
      <c r="P58" s="472">
        <v>9315</v>
      </c>
    </row>
    <row r="59" spans="1:16" s="7" customFormat="1" ht="15" customHeight="1">
      <c r="A59" s="68"/>
      <c r="B59" s="501"/>
      <c r="C59" s="173" t="s">
        <v>60</v>
      </c>
      <c r="D59" s="660">
        <v>27000</v>
      </c>
      <c r="E59" s="472">
        <v>2250</v>
      </c>
      <c r="F59" s="472">
        <v>2250</v>
      </c>
      <c r="G59" s="472">
        <v>2250</v>
      </c>
      <c r="H59" s="472">
        <v>2250</v>
      </c>
      <c r="I59" s="472">
        <v>2250</v>
      </c>
      <c r="J59" s="472">
        <v>2250</v>
      </c>
      <c r="K59" s="472">
        <v>2250</v>
      </c>
      <c r="L59" s="472">
        <v>2250</v>
      </c>
      <c r="M59" s="472">
        <v>2250</v>
      </c>
      <c r="N59" s="472">
        <v>2250</v>
      </c>
      <c r="O59" s="472">
        <v>2250</v>
      </c>
      <c r="P59" s="472">
        <v>2250</v>
      </c>
    </row>
    <row r="60" spans="1:16" s="7" customFormat="1" ht="15" customHeight="1">
      <c r="A60" s="68"/>
      <c r="B60" s="501"/>
      <c r="C60" s="173" t="s">
        <v>62</v>
      </c>
      <c r="D60" s="660">
        <v>61596</v>
      </c>
      <c r="E60" s="472">
        <v>5133</v>
      </c>
      <c r="F60" s="472">
        <v>5133</v>
      </c>
      <c r="G60" s="472">
        <v>5133</v>
      </c>
      <c r="H60" s="472">
        <v>5133</v>
      </c>
      <c r="I60" s="472">
        <v>5133</v>
      </c>
      <c r="J60" s="472">
        <v>5133</v>
      </c>
      <c r="K60" s="472">
        <v>5133</v>
      </c>
      <c r="L60" s="472">
        <v>5133</v>
      </c>
      <c r="M60" s="472">
        <v>5133</v>
      </c>
      <c r="N60" s="472">
        <v>5133</v>
      </c>
      <c r="O60" s="472">
        <v>5133</v>
      </c>
      <c r="P60" s="472">
        <v>5133</v>
      </c>
    </row>
    <row r="61" spans="1:16" s="7" customFormat="1" ht="5.0999999999999996" customHeight="1">
      <c r="A61" s="68"/>
      <c r="B61" s="506"/>
      <c r="C61" s="507"/>
      <c r="D61" s="507"/>
      <c r="E61" s="503"/>
      <c r="F61" s="503"/>
      <c r="G61" s="503"/>
      <c r="H61" s="503"/>
      <c r="I61" s="503"/>
      <c r="J61" s="503"/>
      <c r="K61" s="503"/>
      <c r="L61" s="503"/>
      <c r="M61" s="503"/>
      <c r="N61" s="503"/>
      <c r="O61" s="503"/>
      <c r="P61" s="503"/>
    </row>
    <row r="62" spans="1:16" s="7" customFormat="1" ht="5.0999999999999996" customHeight="1">
      <c r="A62" s="68"/>
      <c r="B62" s="501"/>
      <c r="C62" s="451"/>
      <c r="D62" s="451"/>
      <c r="E62" s="469"/>
      <c r="F62" s="469"/>
      <c r="G62" s="469"/>
      <c r="H62" s="469"/>
      <c r="I62" s="469"/>
      <c r="J62" s="469"/>
      <c r="K62" s="469"/>
      <c r="L62" s="469"/>
      <c r="M62" s="469"/>
      <c r="N62" s="469"/>
      <c r="O62" s="469"/>
      <c r="P62" s="469"/>
    </row>
    <row r="63" spans="1:16" s="101" customFormat="1" ht="15" customHeight="1">
      <c r="A63" s="432"/>
      <c r="B63" s="514"/>
      <c r="C63" s="515" t="s">
        <v>16</v>
      </c>
      <c r="D63" s="515"/>
      <c r="E63" s="512">
        <v>150417.74099999998</v>
      </c>
      <c r="F63" s="512">
        <v>152465.06395621362</v>
      </c>
      <c r="G63" s="512">
        <v>153849.74099999998</v>
      </c>
      <c r="H63" s="512">
        <v>161151.74099999998</v>
      </c>
      <c r="I63" s="512">
        <v>154581.74099999998</v>
      </c>
      <c r="J63" s="512">
        <v>150004.73742070486</v>
      </c>
      <c r="K63" s="512">
        <v>150404.74099999998</v>
      </c>
      <c r="L63" s="512">
        <v>150518.74099999998</v>
      </c>
      <c r="M63" s="512">
        <v>147423.16776007411</v>
      </c>
      <c r="N63" s="512">
        <v>164664.74099999998</v>
      </c>
      <c r="O63" s="512">
        <v>153564.74099999998</v>
      </c>
      <c r="P63" s="512">
        <v>153564.74099999998</v>
      </c>
    </row>
    <row r="64" spans="1:16" s="7" customFormat="1" ht="5.0999999999999996" customHeight="1">
      <c r="B64" s="108"/>
      <c r="C64" s="19"/>
      <c r="D64" s="19"/>
      <c r="E64" s="487"/>
      <c r="F64" s="487"/>
      <c r="G64" s="487"/>
      <c r="H64" s="487"/>
      <c r="I64" s="487"/>
      <c r="J64" s="487"/>
      <c r="K64" s="487"/>
      <c r="L64" s="487"/>
      <c r="M64" s="487"/>
      <c r="N64" s="487"/>
      <c r="O64" s="487"/>
      <c r="P64" s="487"/>
    </row>
    <row r="65" spans="1:16" s="7" customFormat="1" ht="15" customHeight="1"/>
    <row r="66" spans="1:16" s="7" customFormat="1" ht="15" customHeight="1">
      <c r="I66" s="68"/>
    </row>
    <row r="67" spans="1:16" s="7" customFormat="1">
      <c r="B67" s="801" t="s">
        <v>64</v>
      </c>
      <c r="C67" s="803"/>
      <c r="D67" s="659"/>
    </row>
    <row r="68" spans="1:16" s="7" customFormat="1" ht="15" customHeight="1">
      <c r="B68" s="804"/>
      <c r="C68" s="806"/>
      <c r="D68" s="587"/>
      <c r="E68" s="398">
        <v>44927</v>
      </c>
      <c r="F68" s="398">
        <v>44958</v>
      </c>
      <c r="G68" s="398">
        <v>44986</v>
      </c>
      <c r="H68" s="398">
        <v>45017</v>
      </c>
      <c r="I68" s="398">
        <v>45047</v>
      </c>
      <c r="J68" s="398">
        <v>45078</v>
      </c>
      <c r="K68" s="398">
        <v>45108</v>
      </c>
      <c r="L68" s="398">
        <v>45139</v>
      </c>
      <c r="M68" s="398">
        <v>45170</v>
      </c>
      <c r="N68" s="398">
        <v>45200</v>
      </c>
      <c r="O68" s="398">
        <v>45231</v>
      </c>
      <c r="P68" s="399">
        <v>45261</v>
      </c>
    </row>
    <row r="69" spans="1:16" s="7" customFormat="1" ht="15" customHeight="1">
      <c r="A69" s="68"/>
      <c r="B69" s="517"/>
      <c r="C69" s="518" t="s">
        <v>66</v>
      </c>
      <c r="D69" s="661">
        <v>99863.407329199137</v>
      </c>
      <c r="E69" s="500">
        <v>8453.0732298141229</v>
      </c>
      <c r="F69" s="500">
        <v>8453.0732298141229</v>
      </c>
      <c r="G69" s="500">
        <v>8453.0732298141229</v>
      </c>
      <c r="H69" s="500">
        <v>8453.0732298141229</v>
      </c>
      <c r="I69" s="500">
        <v>9281.2160869564177</v>
      </c>
      <c r="J69" s="500">
        <v>9281.2160869564177</v>
      </c>
      <c r="K69" s="500">
        <v>9281.2160869564177</v>
      </c>
      <c r="L69" s="500">
        <v>6869.858944100919</v>
      </c>
      <c r="M69" s="500">
        <v>6869.858944100919</v>
      </c>
      <c r="N69" s="500">
        <v>6869.858944100919</v>
      </c>
      <c r="O69" s="500">
        <v>8316.6732298142197</v>
      </c>
      <c r="P69" s="548">
        <v>9281.2160869564177</v>
      </c>
    </row>
    <row r="70" spans="1:16" s="7" customFormat="1" ht="15" customHeight="1">
      <c r="A70" s="68"/>
      <c r="B70" s="501"/>
      <c r="C70" s="173" t="s">
        <v>26</v>
      </c>
      <c r="D70" s="661">
        <v>146523.19440200171</v>
      </c>
      <c r="E70" s="500">
        <v>12326.372747785719</v>
      </c>
      <c r="F70" s="500">
        <v>12326.372747785719</v>
      </c>
      <c r="G70" s="500">
        <v>12326.372747785719</v>
      </c>
      <c r="H70" s="500">
        <v>12326.372747785719</v>
      </c>
      <c r="I70" s="500">
        <v>13654.744176356329</v>
      </c>
      <c r="J70" s="500">
        <v>13654.744176356329</v>
      </c>
      <c r="K70" s="500">
        <v>13654.744176356329</v>
      </c>
      <c r="L70" s="500">
        <v>11937.565604928934</v>
      </c>
      <c r="M70" s="500">
        <v>7930.8156049316613</v>
      </c>
      <c r="N70" s="500">
        <v>10792.779890644</v>
      </c>
      <c r="O70" s="500">
        <v>11937.565604928934</v>
      </c>
      <c r="P70" s="548">
        <v>13654.744176356329</v>
      </c>
    </row>
    <row r="71" spans="1:16" s="7" customFormat="1" ht="15" customHeight="1">
      <c r="A71" s="68"/>
      <c r="B71" s="501"/>
      <c r="C71" s="173" t="s">
        <v>22</v>
      </c>
      <c r="D71" s="661">
        <v>123003.38148808613</v>
      </c>
      <c r="E71" s="500">
        <v>8152.1575049609874</v>
      </c>
      <c r="F71" s="500">
        <v>9108.9060763889083</v>
      </c>
      <c r="G71" s="500">
        <v>9108.9060763889083</v>
      </c>
      <c r="H71" s="500">
        <v>9108.9060763889083</v>
      </c>
      <c r="I71" s="500">
        <v>11232.848933530317</v>
      </c>
      <c r="J71" s="500">
        <v>11232.848933530317</v>
      </c>
      <c r="K71" s="500">
        <v>11232.848933530317</v>
      </c>
      <c r="L71" s="500">
        <v>11232.848933530317</v>
      </c>
      <c r="M71" s="500">
        <v>10063.706076388256</v>
      </c>
      <c r="N71" s="500">
        <v>10063.706076388256</v>
      </c>
      <c r="O71" s="500">
        <v>11232.848933530317</v>
      </c>
      <c r="P71" s="548">
        <v>11232.848933530317</v>
      </c>
    </row>
    <row r="72" spans="1:16" s="7" customFormat="1" ht="15" hidden="1" customHeight="1">
      <c r="A72" s="68"/>
      <c r="B72" s="501"/>
      <c r="C72" s="173" t="s">
        <v>70</v>
      </c>
      <c r="D72" s="661">
        <v>0</v>
      </c>
      <c r="E72" s="499">
        <v>0</v>
      </c>
      <c r="F72" s="499">
        <v>0</v>
      </c>
      <c r="G72" s="499">
        <v>0</v>
      </c>
      <c r="H72" s="499">
        <v>0</v>
      </c>
      <c r="I72" s="499">
        <v>0</v>
      </c>
      <c r="J72" s="499">
        <v>0</v>
      </c>
      <c r="K72" s="499">
        <v>0</v>
      </c>
      <c r="L72" s="499">
        <v>0</v>
      </c>
      <c r="M72" s="499">
        <v>0</v>
      </c>
      <c r="N72" s="499">
        <v>0</v>
      </c>
      <c r="O72" s="499">
        <v>0</v>
      </c>
      <c r="P72" s="472">
        <v>0</v>
      </c>
    </row>
    <row r="73" spans="1:16" s="7" customFormat="1" ht="15" customHeight="1">
      <c r="A73" s="68"/>
      <c r="B73" s="501"/>
      <c r="C73" s="173" t="s">
        <v>72</v>
      </c>
      <c r="D73" s="661">
        <v>50482.509591461327</v>
      </c>
      <c r="E73" s="499">
        <v>4254.5346088122205</v>
      </c>
      <c r="F73" s="499">
        <v>4254.5346088122205</v>
      </c>
      <c r="G73" s="499">
        <v>4254.5346088122205</v>
      </c>
      <c r="H73" s="499">
        <v>4254.5346088122205</v>
      </c>
      <c r="I73" s="499">
        <v>4702.7060373833438</v>
      </c>
      <c r="J73" s="499">
        <v>4702.7060373833438</v>
      </c>
      <c r="K73" s="499">
        <v>4702.7060373833438</v>
      </c>
      <c r="L73" s="499">
        <v>4702.7060373833438</v>
      </c>
      <c r="M73" s="499">
        <v>1768.1574659567736</v>
      </c>
      <c r="N73" s="499">
        <v>3479.9774659556065</v>
      </c>
      <c r="O73" s="499">
        <v>4702.7060373833438</v>
      </c>
      <c r="P73" s="472">
        <v>4702.7060373833438</v>
      </c>
    </row>
    <row r="74" spans="1:16" s="7" customFormat="1" ht="15" customHeight="1">
      <c r="A74" s="68"/>
      <c r="B74" s="501"/>
      <c r="C74" s="173" t="s">
        <v>74</v>
      </c>
      <c r="D74" s="661">
        <v>78270.131528113154</v>
      </c>
      <c r="E74" s="499">
        <v>6187.1942940096578</v>
      </c>
      <c r="F74" s="499">
        <v>6187.1942940096578</v>
      </c>
      <c r="G74" s="499">
        <v>6187.1942940096578</v>
      </c>
      <c r="H74" s="499">
        <v>6187.1942940096578</v>
      </c>
      <c r="I74" s="499">
        <v>6869.1942940091931</v>
      </c>
      <c r="J74" s="499">
        <v>6869.1942940091931</v>
      </c>
      <c r="K74" s="499">
        <v>6869.1942940091931</v>
      </c>
      <c r="L74" s="499">
        <v>6869.1942940091931</v>
      </c>
      <c r="M74" s="499">
        <v>6153.094294009682</v>
      </c>
      <c r="N74" s="499">
        <v>6153.094294009682</v>
      </c>
      <c r="O74" s="499">
        <v>6869.1942940091931</v>
      </c>
      <c r="P74" s="472">
        <v>6869.1942940091931</v>
      </c>
    </row>
    <row r="75" spans="1:16" s="7" customFormat="1" ht="15" customHeight="1">
      <c r="A75" s="68"/>
      <c r="B75" s="501"/>
      <c r="C75" s="173" t="s">
        <v>76</v>
      </c>
      <c r="D75" s="200"/>
      <c r="E75" s="499"/>
      <c r="F75" s="499"/>
      <c r="G75" s="499"/>
      <c r="H75" s="499"/>
      <c r="I75" s="499"/>
      <c r="J75" s="499"/>
      <c r="K75" s="499"/>
      <c r="L75" s="499"/>
      <c r="M75" s="499"/>
      <c r="N75" s="499"/>
      <c r="O75" s="499"/>
      <c r="P75" s="472"/>
    </row>
    <row r="76" spans="1:16" s="7" customFormat="1" ht="15" customHeight="1">
      <c r="A76" s="68"/>
      <c r="B76" s="501"/>
      <c r="C76" s="173" t="s">
        <v>78</v>
      </c>
      <c r="D76" s="661">
        <v>9300</v>
      </c>
      <c r="E76" s="499">
        <v>0</v>
      </c>
      <c r="F76" s="499">
        <v>0</v>
      </c>
      <c r="G76" s="499">
        <v>0</v>
      </c>
      <c r="H76" s="499">
        <v>0</v>
      </c>
      <c r="I76" s="499">
        <v>0</v>
      </c>
      <c r="J76" s="499">
        <v>0</v>
      </c>
      <c r="K76" s="499">
        <v>0</v>
      </c>
      <c r="L76" s="499">
        <v>0</v>
      </c>
      <c r="M76" s="499">
        <v>0</v>
      </c>
      <c r="N76" s="499">
        <v>0</v>
      </c>
      <c r="O76" s="499">
        <v>0</v>
      </c>
      <c r="P76" s="472">
        <v>9300</v>
      </c>
    </row>
    <row r="77" spans="1:16" s="7" customFormat="1" ht="15" customHeight="1">
      <c r="A77" s="68"/>
      <c r="B77" s="501"/>
      <c r="C77" s="173" t="s">
        <v>80</v>
      </c>
      <c r="D77" s="661">
        <v>11040</v>
      </c>
      <c r="E77" s="499">
        <v>920</v>
      </c>
      <c r="F77" s="499">
        <v>920</v>
      </c>
      <c r="G77" s="499">
        <v>920</v>
      </c>
      <c r="H77" s="499">
        <v>920</v>
      </c>
      <c r="I77" s="499">
        <v>920</v>
      </c>
      <c r="J77" s="499">
        <v>920</v>
      </c>
      <c r="K77" s="499">
        <v>920</v>
      </c>
      <c r="L77" s="499">
        <v>920</v>
      </c>
      <c r="M77" s="499">
        <v>920</v>
      </c>
      <c r="N77" s="499">
        <v>920</v>
      </c>
      <c r="O77" s="499">
        <v>920</v>
      </c>
      <c r="P77" s="472">
        <v>920</v>
      </c>
    </row>
    <row r="78" spans="1:16" s="7" customFormat="1" ht="5.0999999999999996" customHeight="1">
      <c r="A78" s="68"/>
      <c r="B78" s="501"/>
      <c r="C78" s="173"/>
      <c r="D78" s="200"/>
      <c r="E78" s="468"/>
      <c r="F78" s="468"/>
      <c r="G78" s="468"/>
      <c r="H78" s="468"/>
      <c r="I78" s="468"/>
      <c r="J78" s="468"/>
      <c r="K78" s="468"/>
      <c r="L78" s="468"/>
      <c r="M78" s="468"/>
      <c r="N78" s="468"/>
      <c r="O78" s="468"/>
      <c r="P78" s="469"/>
    </row>
    <row r="79" spans="1:16" s="7" customFormat="1" ht="5.0999999999999996" customHeight="1">
      <c r="A79" s="68"/>
      <c r="B79" s="506"/>
      <c r="C79" s="519"/>
      <c r="D79" s="662"/>
      <c r="E79" s="505"/>
      <c r="F79" s="505"/>
      <c r="G79" s="505"/>
      <c r="H79" s="505"/>
      <c r="I79" s="505"/>
      <c r="J79" s="505"/>
      <c r="K79" s="505"/>
      <c r="L79" s="505"/>
      <c r="M79" s="505"/>
      <c r="N79" s="505"/>
      <c r="O79" s="505"/>
      <c r="P79" s="503"/>
    </row>
    <row r="80" spans="1:16" s="101" customFormat="1" ht="15" customHeight="1">
      <c r="A80" s="432"/>
      <c r="B80" s="514"/>
      <c r="C80" s="515" t="s">
        <v>82</v>
      </c>
      <c r="D80" s="515"/>
      <c r="E80" s="522">
        <v>40293.33238538271</v>
      </c>
      <c r="F80" s="522">
        <v>41250.080956810627</v>
      </c>
      <c r="G80" s="522">
        <v>41250.080956810627</v>
      </c>
      <c r="H80" s="522">
        <v>41250.080956810627</v>
      </c>
      <c r="I80" s="522">
        <v>46660.709528235602</v>
      </c>
      <c r="J80" s="522">
        <v>46660.709528235602</v>
      </c>
      <c r="K80" s="522">
        <v>46660.709528235602</v>
      </c>
      <c r="L80" s="522">
        <v>42532.173813952701</v>
      </c>
      <c r="M80" s="522">
        <v>33705.632385387296</v>
      </c>
      <c r="N80" s="522">
        <v>38279.416671098457</v>
      </c>
      <c r="O80" s="522">
        <v>43978.988099666007</v>
      </c>
      <c r="P80" s="512">
        <v>55960.709528235602</v>
      </c>
    </row>
    <row r="81" spans="1:16" s="7" customFormat="1" ht="5.0999999999999996" customHeight="1">
      <c r="A81" s="68"/>
      <c r="B81" s="506"/>
      <c r="C81" s="662"/>
      <c r="D81" s="662"/>
      <c r="E81" s="505"/>
      <c r="F81" s="505"/>
      <c r="G81" s="505"/>
      <c r="H81" s="505"/>
      <c r="I81" s="505"/>
      <c r="J81" s="505"/>
      <c r="K81" s="505"/>
      <c r="L81" s="505"/>
      <c r="M81" s="505"/>
      <c r="N81" s="505"/>
      <c r="O81" s="505"/>
      <c r="P81" s="503"/>
    </row>
    <row r="82" spans="1:16" s="7" customFormat="1" ht="5.0999999999999996" customHeight="1">
      <c r="A82" s="68"/>
      <c r="B82" s="501"/>
      <c r="C82" s="200"/>
      <c r="D82" s="200"/>
      <c r="E82" s="468"/>
      <c r="F82" s="468"/>
      <c r="G82" s="468"/>
      <c r="H82" s="468"/>
      <c r="I82" s="468"/>
      <c r="J82" s="468"/>
      <c r="K82" s="468"/>
      <c r="L82" s="468"/>
      <c r="M82" s="468"/>
      <c r="N82" s="468"/>
      <c r="O82" s="468"/>
      <c r="P82" s="469"/>
    </row>
    <row r="83" spans="1:16" s="7" customFormat="1" ht="15" customHeight="1">
      <c r="A83" s="68"/>
      <c r="B83" s="501"/>
      <c r="C83" s="173" t="s">
        <v>84</v>
      </c>
      <c r="D83" s="661">
        <v>41478.609947108918</v>
      </c>
      <c r="E83" s="499">
        <v>3223.466590830617</v>
      </c>
      <c r="F83" s="499">
        <v>3300.0064765448501</v>
      </c>
      <c r="G83" s="499">
        <v>3300.0064765448501</v>
      </c>
      <c r="H83" s="499">
        <v>3300.0064765448501</v>
      </c>
      <c r="I83" s="499">
        <v>3732.8567622588484</v>
      </c>
      <c r="J83" s="499">
        <v>3732.8567622588484</v>
      </c>
      <c r="K83" s="499">
        <v>3732.8567622588484</v>
      </c>
      <c r="L83" s="499">
        <v>3402.5739051162163</v>
      </c>
      <c r="M83" s="499">
        <v>2696.4505908309839</v>
      </c>
      <c r="N83" s="499">
        <v>3062.3533336878768</v>
      </c>
      <c r="O83" s="499">
        <v>3518.3190479732807</v>
      </c>
      <c r="P83" s="472">
        <v>4476.856762258848</v>
      </c>
    </row>
    <row r="84" spans="1:16" s="7" customFormat="1" ht="15" customHeight="1">
      <c r="A84" s="68"/>
      <c r="B84" s="501"/>
      <c r="C84" s="173" t="s">
        <v>86</v>
      </c>
      <c r="D84" s="661">
        <v>25924.131216943071</v>
      </c>
      <c r="E84" s="499">
        <v>2014.6666192691355</v>
      </c>
      <c r="F84" s="499">
        <v>2062.5040478405313</v>
      </c>
      <c r="G84" s="499">
        <v>2062.5040478405313</v>
      </c>
      <c r="H84" s="499">
        <v>2062.5040478405313</v>
      </c>
      <c r="I84" s="499">
        <v>2333.0354764117801</v>
      </c>
      <c r="J84" s="499">
        <v>2333.0354764117801</v>
      </c>
      <c r="K84" s="499">
        <v>2333.0354764117801</v>
      </c>
      <c r="L84" s="499">
        <v>2126.6086906976352</v>
      </c>
      <c r="M84" s="499">
        <v>1685.2816192693649</v>
      </c>
      <c r="N84" s="499">
        <v>1913.970833554923</v>
      </c>
      <c r="O84" s="499">
        <v>2198.9494049833006</v>
      </c>
      <c r="P84" s="472">
        <v>2798.0354764117801</v>
      </c>
    </row>
    <row r="85" spans="1:16" s="7" customFormat="1" ht="15" customHeight="1">
      <c r="A85" s="68"/>
      <c r="B85" s="501"/>
      <c r="C85" s="173" t="s">
        <v>88</v>
      </c>
      <c r="D85" s="661">
        <v>51848.262433886142</v>
      </c>
      <c r="E85" s="499">
        <v>4029.333238538271</v>
      </c>
      <c r="F85" s="499">
        <v>4125.0080956810625</v>
      </c>
      <c r="G85" s="499">
        <v>4125.0080956810625</v>
      </c>
      <c r="H85" s="499">
        <v>4125.0080956810625</v>
      </c>
      <c r="I85" s="499">
        <v>4666.0709528235602</v>
      </c>
      <c r="J85" s="499">
        <v>4666.0709528235602</v>
      </c>
      <c r="K85" s="499">
        <v>4666.0709528235602</v>
      </c>
      <c r="L85" s="499">
        <v>4253.2173813952704</v>
      </c>
      <c r="M85" s="499">
        <v>3370.5632385387298</v>
      </c>
      <c r="N85" s="499">
        <v>3827.9416671098461</v>
      </c>
      <c r="O85" s="499">
        <v>4397.8988099666012</v>
      </c>
      <c r="P85" s="472">
        <v>5596.0709528235602</v>
      </c>
    </row>
    <row r="86" spans="1:16" s="7" customFormat="1" ht="15" customHeight="1">
      <c r="A86" s="68"/>
      <c r="B86" s="501"/>
      <c r="C86" s="173" t="s">
        <v>90</v>
      </c>
      <c r="D86" s="661">
        <v>21813.69287854066</v>
      </c>
      <c r="E86" s="499">
        <v>1760.450735855263</v>
      </c>
      <c r="F86" s="499">
        <v>1749.2421426853959</v>
      </c>
      <c r="G86" s="499">
        <v>1781</v>
      </c>
      <c r="H86" s="499">
        <v>1774</v>
      </c>
      <c r="I86" s="499">
        <v>1708</v>
      </c>
      <c r="J86" s="499">
        <v>1717</v>
      </c>
      <c r="K86" s="499">
        <v>1727</v>
      </c>
      <c r="L86" s="499">
        <v>1800</v>
      </c>
      <c r="M86" s="499">
        <v>2293</v>
      </c>
      <c r="N86" s="499">
        <v>1759</v>
      </c>
      <c r="O86" s="499">
        <v>1882</v>
      </c>
      <c r="P86" s="472">
        <v>1863</v>
      </c>
    </row>
    <row r="87" spans="1:16" s="7" customFormat="1" ht="15" customHeight="1">
      <c r="A87" s="68"/>
      <c r="B87" s="501"/>
      <c r="C87" s="173" t="s">
        <v>92</v>
      </c>
      <c r="D87" s="661">
        <v>13200</v>
      </c>
      <c r="E87" s="499">
        <v>1100</v>
      </c>
      <c r="F87" s="499">
        <v>1100</v>
      </c>
      <c r="G87" s="499">
        <v>1100</v>
      </c>
      <c r="H87" s="499">
        <v>1100</v>
      </c>
      <c r="I87" s="499">
        <v>1100</v>
      </c>
      <c r="J87" s="499">
        <v>1100</v>
      </c>
      <c r="K87" s="499">
        <v>1100</v>
      </c>
      <c r="L87" s="499">
        <v>1100</v>
      </c>
      <c r="M87" s="499">
        <v>1100</v>
      </c>
      <c r="N87" s="499">
        <v>1100</v>
      </c>
      <c r="O87" s="499">
        <v>1100</v>
      </c>
      <c r="P87" s="472">
        <v>1100</v>
      </c>
    </row>
    <row r="88" spans="1:16" s="7" customFormat="1" ht="15" customHeight="1">
      <c r="A88" s="68"/>
      <c r="B88" s="501"/>
      <c r="C88" s="173" t="s">
        <v>94</v>
      </c>
      <c r="D88" s="661">
        <v>2400</v>
      </c>
      <c r="E88" s="499">
        <v>200</v>
      </c>
      <c r="F88" s="499">
        <v>200</v>
      </c>
      <c r="G88" s="499">
        <v>200</v>
      </c>
      <c r="H88" s="499">
        <v>200</v>
      </c>
      <c r="I88" s="499">
        <v>200</v>
      </c>
      <c r="J88" s="499">
        <v>200</v>
      </c>
      <c r="K88" s="499">
        <v>200</v>
      </c>
      <c r="L88" s="499">
        <v>200</v>
      </c>
      <c r="M88" s="499">
        <v>200</v>
      </c>
      <c r="N88" s="499">
        <v>200</v>
      </c>
      <c r="O88" s="499">
        <v>200</v>
      </c>
      <c r="P88" s="472">
        <v>200</v>
      </c>
    </row>
    <row r="89" spans="1:16" s="7" customFormat="1" ht="15" customHeight="1">
      <c r="A89" s="68"/>
      <c r="B89" s="501"/>
      <c r="C89" s="173" t="s">
        <v>96</v>
      </c>
      <c r="D89" s="661">
        <v>19992</v>
      </c>
      <c r="E89" s="499">
        <v>1666</v>
      </c>
      <c r="F89" s="499">
        <v>1666</v>
      </c>
      <c r="G89" s="499">
        <v>1666</v>
      </c>
      <c r="H89" s="499">
        <v>1666</v>
      </c>
      <c r="I89" s="499">
        <v>1666</v>
      </c>
      <c r="J89" s="499">
        <v>1666</v>
      </c>
      <c r="K89" s="499">
        <v>1666</v>
      </c>
      <c r="L89" s="499">
        <v>1666</v>
      </c>
      <c r="M89" s="499">
        <v>1666</v>
      </c>
      <c r="N89" s="499">
        <v>1666</v>
      </c>
      <c r="O89" s="499">
        <v>1666</v>
      </c>
      <c r="P89" s="472">
        <v>1666</v>
      </c>
    </row>
    <row r="90" spans="1:16" s="7" customFormat="1" ht="15" customHeight="1">
      <c r="A90" s="68"/>
      <c r="B90" s="501"/>
      <c r="C90" s="173" t="s">
        <v>98</v>
      </c>
      <c r="D90" s="661">
        <v>27118.762191217429</v>
      </c>
      <c r="E90" s="499">
        <v>960.24585592105257</v>
      </c>
      <c r="F90" s="499">
        <v>954.13207782839777</v>
      </c>
      <c r="G90" s="499">
        <v>1189.7475727386934</v>
      </c>
      <c r="H90" s="499">
        <v>3100</v>
      </c>
      <c r="I90" s="499">
        <v>2804</v>
      </c>
      <c r="J90" s="499">
        <v>3230</v>
      </c>
      <c r="K90" s="499">
        <v>996.5526512057977</v>
      </c>
      <c r="L90" s="499">
        <v>1145.3665879789633</v>
      </c>
      <c r="M90" s="499">
        <v>814.18968654469643</v>
      </c>
      <c r="N90" s="499">
        <v>1500</v>
      </c>
      <c r="O90" s="499">
        <v>1190.0679468303249</v>
      </c>
      <c r="P90" s="472">
        <v>9234.4598121695035</v>
      </c>
    </row>
    <row r="91" spans="1:16" s="7" customFormat="1" ht="15">
      <c r="A91" s="68"/>
      <c r="B91" s="501"/>
      <c r="C91" s="173" t="s">
        <v>100</v>
      </c>
      <c r="D91" s="661">
        <v>0</v>
      </c>
      <c r="E91" s="499">
        <v>0</v>
      </c>
      <c r="F91" s="499">
        <v>0</v>
      </c>
      <c r="G91" s="499">
        <v>0</v>
      </c>
      <c r="H91" s="499">
        <v>0</v>
      </c>
      <c r="I91" s="499">
        <v>0</v>
      </c>
      <c r="J91" s="499">
        <v>0</v>
      </c>
      <c r="K91" s="499">
        <v>0</v>
      </c>
      <c r="L91" s="499">
        <v>0</v>
      </c>
      <c r="M91" s="499">
        <v>0</v>
      </c>
      <c r="N91" s="499">
        <v>0</v>
      </c>
      <c r="O91" s="499">
        <v>0</v>
      </c>
      <c r="P91" s="472">
        <v>0</v>
      </c>
    </row>
    <row r="92" spans="1:16" s="7" customFormat="1" ht="15" customHeight="1">
      <c r="A92" s="68"/>
      <c r="B92" s="501"/>
      <c r="C92" s="173" t="s">
        <v>102</v>
      </c>
      <c r="D92" s="661">
        <v>6000</v>
      </c>
      <c r="E92" s="499">
        <v>500</v>
      </c>
      <c r="F92" s="499">
        <v>500</v>
      </c>
      <c r="G92" s="499">
        <v>500</v>
      </c>
      <c r="H92" s="499">
        <v>500</v>
      </c>
      <c r="I92" s="499">
        <v>500</v>
      </c>
      <c r="J92" s="499">
        <v>500</v>
      </c>
      <c r="K92" s="499">
        <v>500</v>
      </c>
      <c r="L92" s="499">
        <v>500</v>
      </c>
      <c r="M92" s="499">
        <v>500</v>
      </c>
      <c r="N92" s="499">
        <v>500</v>
      </c>
      <c r="O92" s="499">
        <v>500</v>
      </c>
      <c r="P92" s="472">
        <v>500</v>
      </c>
    </row>
    <row r="93" spans="1:16" s="7" customFormat="1" ht="15" customHeight="1">
      <c r="A93" s="68"/>
      <c r="B93" s="501"/>
      <c r="C93" s="173" t="s">
        <v>104</v>
      </c>
      <c r="D93" s="661">
        <v>20250</v>
      </c>
      <c r="E93" s="499">
        <v>5500</v>
      </c>
      <c r="F93" s="499">
        <v>250</v>
      </c>
      <c r="G93" s="499">
        <v>0</v>
      </c>
      <c r="H93" s="499">
        <v>0</v>
      </c>
      <c r="I93" s="499">
        <v>0</v>
      </c>
      <c r="J93" s="499">
        <v>0</v>
      </c>
      <c r="K93" s="499">
        <v>0</v>
      </c>
      <c r="L93" s="499">
        <v>0</v>
      </c>
      <c r="M93" s="499">
        <v>0</v>
      </c>
      <c r="N93" s="499">
        <v>5500</v>
      </c>
      <c r="O93" s="499">
        <v>4500</v>
      </c>
      <c r="P93" s="472">
        <v>4500</v>
      </c>
    </row>
    <row r="94" spans="1:16" s="7" customFormat="1" ht="15">
      <c r="A94" s="68"/>
      <c r="B94" s="501"/>
      <c r="C94" s="200" t="s">
        <v>106</v>
      </c>
      <c r="D94" s="661">
        <v>6521.9632399483053</v>
      </c>
      <c r="E94" s="499">
        <v>480.12292796052628</v>
      </c>
      <c r="F94" s="499">
        <v>477.06603891419888</v>
      </c>
      <c r="G94" s="499">
        <v>594.8737863693467</v>
      </c>
      <c r="H94" s="499">
        <v>511.16726995759717</v>
      </c>
      <c r="I94" s="499">
        <v>602.11064270535337</v>
      </c>
      <c r="J94" s="499">
        <v>522.84636682268717</v>
      </c>
      <c r="K94" s="499">
        <v>498.27632560289885</v>
      </c>
      <c r="L94" s="499">
        <v>572.68329398948163</v>
      </c>
      <c r="M94" s="499">
        <v>407.09484327234821</v>
      </c>
      <c r="N94" s="499">
        <v>643.45786485395388</v>
      </c>
      <c r="O94" s="499">
        <v>595.03397341516245</v>
      </c>
      <c r="P94" s="472">
        <v>617.22990608475186</v>
      </c>
    </row>
    <row r="95" spans="1:16" s="7" customFormat="1" ht="5.0999999999999996" customHeight="1">
      <c r="A95" s="413"/>
      <c r="B95" s="526"/>
      <c r="C95" s="413"/>
      <c r="D95" s="413"/>
      <c r="E95" s="527"/>
      <c r="F95" s="527"/>
      <c r="G95" s="527"/>
      <c r="H95" s="527"/>
      <c r="I95" s="527"/>
      <c r="J95" s="527"/>
      <c r="K95" s="527"/>
      <c r="L95" s="527"/>
      <c r="M95" s="527"/>
      <c r="N95" s="527"/>
      <c r="O95" s="527"/>
      <c r="P95" s="525"/>
    </row>
    <row r="96" spans="1:16" s="7" customFormat="1" ht="5.0999999999999996" customHeight="1">
      <c r="A96" s="413"/>
      <c r="B96" s="531"/>
      <c r="C96" s="532"/>
      <c r="D96" s="532"/>
      <c r="E96" s="530"/>
      <c r="F96" s="530"/>
      <c r="G96" s="530"/>
      <c r="H96" s="530"/>
      <c r="I96" s="530"/>
      <c r="J96" s="530"/>
      <c r="K96" s="530"/>
      <c r="L96" s="530"/>
      <c r="M96" s="530"/>
      <c r="N96" s="530"/>
      <c r="O96" s="530"/>
      <c r="P96" s="530"/>
    </row>
    <row r="97" spans="1:16" s="101" customFormat="1" ht="15" customHeight="1">
      <c r="A97" s="432"/>
      <c r="B97" s="514"/>
      <c r="C97" s="515" t="s">
        <v>108</v>
      </c>
      <c r="D97" s="515"/>
      <c r="E97" s="522">
        <v>21434.285968374865</v>
      </c>
      <c r="F97" s="522">
        <v>16383.958879494436</v>
      </c>
      <c r="G97" s="522">
        <v>16519.139979174484</v>
      </c>
      <c r="H97" s="522">
        <v>18338.68589002404</v>
      </c>
      <c r="I97" s="522">
        <v>19312.073834199542</v>
      </c>
      <c r="J97" s="522">
        <v>19667.809558316876</v>
      </c>
      <c r="K97" s="522">
        <v>17419.792168302887</v>
      </c>
      <c r="L97" s="522">
        <v>16766.449859177566</v>
      </c>
      <c r="M97" s="522">
        <v>14732.579978456122</v>
      </c>
      <c r="N97" s="522">
        <v>21672.723699206599</v>
      </c>
      <c r="O97" s="522">
        <v>21748.269183168672</v>
      </c>
      <c r="P97" s="512">
        <v>32551.652909748445</v>
      </c>
    </row>
    <row r="98" spans="1:16" s="7" customFormat="1" ht="5.0999999999999996" customHeight="1">
      <c r="B98" s="108"/>
      <c r="C98" s="19"/>
      <c r="D98" s="19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487"/>
    </row>
    <row r="99" spans="1:16" s="7" customFormat="1" ht="5.0999999999999996" customHeight="1">
      <c r="A99" s="413"/>
      <c r="B99" s="531"/>
      <c r="C99" s="532"/>
      <c r="D99" s="532"/>
      <c r="E99" s="529"/>
      <c r="F99" s="529"/>
      <c r="G99" s="529"/>
      <c r="H99" s="529"/>
      <c r="I99" s="529"/>
      <c r="J99" s="529"/>
      <c r="K99" s="529"/>
      <c r="L99" s="529"/>
      <c r="M99" s="529"/>
      <c r="N99" s="529"/>
      <c r="O99" s="529"/>
      <c r="P99" s="530"/>
    </row>
    <row r="100" spans="1:16" s="101" customFormat="1" ht="15" customHeight="1">
      <c r="A100" s="432"/>
      <c r="B100" s="534"/>
      <c r="C100" s="663" t="s">
        <v>110</v>
      </c>
      <c r="D100" s="663"/>
      <c r="E100" s="535">
        <v>61727.618353757571</v>
      </c>
      <c r="F100" s="535">
        <v>57634.039836305063</v>
      </c>
      <c r="G100" s="535">
        <v>57769.220935985111</v>
      </c>
      <c r="H100" s="535">
        <v>59588.766846834667</v>
      </c>
      <c r="I100" s="535">
        <v>65972.783362435148</v>
      </c>
      <c r="J100" s="535">
        <v>66328.519086552478</v>
      </c>
      <c r="K100" s="535">
        <v>64080.501696538486</v>
      </c>
      <c r="L100" s="535">
        <v>59298.623673130263</v>
      </c>
      <c r="M100" s="535">
        <v>48438.21236384342</v>
      </c>
      <c r="N100" s="535">
        <v>59952.14037030506</v>
      </c>
      <c r="O100" s="535">
        <v>65727.257282834675</v>
      </c>
      <c r="P100" s="536">
        <v>88512.362437984048</v>
      </c>
    </row>
    <row r="101" spans="1:16" s="7" customFormat="1" ht="5.0999999999999996" customHeight="1">
      <c r="B101" s="108"/>
      <c r="C101" s="19"/>
      <c r="D101" s="19"/>
      <c r="E101" s="487"/>
      <c r="F101" s="487"/>
      <c r="G101" s="487"/>
      <c r="H101" s="487"/>
      <c r="I101" s="487"/>
      <c r="J101" s="487"/>
      <c r="K101" s="487"/>
      <c r="L101" s="487"/>
      <c r="M101" s="487"/>
      <c r="N101" s="487"/>
      <c r="O101" s="487"/>
      <c r="P101" s="487"/>
    </row>
    <row r="102" spans="1:16" s="7" customFormat="1" ht="15" customHeight="1">
      <c r="E102" s="53"/>
      <c r="P102" s="54"/>
    </row>
    <row r="103" spans="1:16" s="7" customFormat="1" ht="15" customHeight="1">
      <c r="E103" s="53"/>
      <c r="P103" s="54"/>
    </row>
    <row r="104" spans="1:16" s="7" customFormat="1" ht="15" customHeight="1">
      <c r="E104" s="53"/>
      <c r="P104" s="54"/>
    </row>
    <row r="105" spans="1:16" s="7" customFormat="1" ht="15" customHeight="1">
      <c r="E105" s="53"/>
      <c r="P105" s="54"/>
    </row>
    <row r="106" spans="1:16" s="7" customFormat="1">
      <c r="B106" s="801" t="s">
        <v>111</v>
      </c>
      <c r="C106" s="803"/>
      <c r="D106" s="659"/>
      <c r="E106" s="53"/>
      <c r="P106" s="54"/>
    </row>
    <row r="107" spans="1:16" s="7" customFormat="1" ht="15" customHeight="1">
      <c r="B107" s="804"/>
      <c r="C107" s="806"/>
      <c r="D107" s="587"/>
      <c r="E107" s="398">
        <v>44927</v>
      </c>
      <c r="F107" s="398">
        <v>44958</v>
      </c>
      <c r="G107" s="398">
        <v>44986</v>
      </c>
      <c r="H107" s="398">
        <v>45017</v>
      </c>
      <c r="I107" s="398">
        <v>45047</v>
      </c>
      <c r="J107" s="398">
        <v>45078</v>
      </c>
      <c r="K107" s="398">
        <v>45108</v>
      </c>
      <c r="L107" s="398">
        <v>45139</v>
      </c>
      <c r="M107" s="398">
        <v>45170</v>
      </c>
      <c r="N107" s="398">
        <v>45200</v>
      </c>
      <c r="O107" s="398">
        <v>45231</v>
      </c>
      <c r="P107" s="399">
        <v>45261</v>
      </c>
    </row>
    <row r="108" spans="1:16" s="7" customFormat="1" ht="5.0999999999999996" customHeight="1">
      <c r="B108" s="47"/>
      <c r="C108" s="48"/>
      <c r="D108" s="590"/>
      <c r="E108" s="45"/>
      <c r="F108" s="400"/>
      <c r="G108" s="400"/>
      <c r="H108" s="400"/>
      <c r="I108" s="400"/>
      <c r="J108" s="400"/>
      <c r="K108" s="400"/>
      <c r="L108" s="400"/>
      <c r="M108" s="400"/>
      <c r="N108" s="400"/>
      <c r="O108" s="400"/>
      <c r="P108" s="400"/>
    </row>
    <row r="109" spans="1:16" s="5" customFormat="1" ht="15" customHeight="1">
      <c r="A109" s="538"/>
      <c r="B109" s="57"/>
      <c r="C109" s="200" t="s">
        <v>113</v>
      </c>
      <c r="D109" s="661">
        <v>1200</v>
      </c>
      <c r="E109" s="499">
        <v>100</v>
      </c>
      <c r="F109" s="499">
        <v>100</v>
      </c>
      <c r="G109" s="499">
        <v>100</v>
      </c>
      <c r="H109" s="499">
        <v>100</v>
      </c>
      <c r="I109" s="499">
        <v>100</v>
      </c>
      <c r="J109" s="499">
        <v>100</v>
      </c>
      <c r="K109" s="499">
        <v>100</v>
      </c>
      <c r="L109" s="499">
        <v>100</v>
      </c>
      <c r="M109" s="499">
        <v>100</v>
      </c>
      <c r="N109" s="499">
        <v>100</v>
      </c>
      <c r="O109" s="499">
        <v>100</v>
      </c>
      <c r="P109" s="472">
        <v>100</v>
      </c>
    </row>
    <row r="110" spans="1:16" s="5" customFormat="1" ht="15" customHeight="1">
      <c r="A110" s="538"/>
      <c r="B110" s="57"/>
      <c r="C110" s="200" t="s">
        <v>115</v>
      </c>
      <c r="D110" s="661">
        <v>22944</v>
      </c>
      <c r="E110" s="499">
        <v>1912</v>
      </c>
      <c r="F110" s="499">
        <v>1912</v>
      </c>
      <c r="G110" s="499">
        <v>1912</v>
      </c>
      <c r="H110" s="499">
        <v>1912</v>
      </c>
      <c r="I110" s="499">
        <v>1912</v>
      </c>
      <c r="J110" s="499">
        <v>1912</v>
      </c>
      <c r="K110" s="499">
        <v>1912</v>
      </c>
      <c r="L110" s="499">
        <v>1912</v>
      </c>
      <c r="M110" s="499">
        <v>1912</v>
      </c>
      <c r="N110" s="499">
        <v>1912</v>
      </c>
      <c r="O110" s="499">
        <v>1912</v>
      </c>
      <c r="P110" s="472">
        <v>1912</v>
      </c>
    </row>
    <row r="111" spans="1:16" s="5" customFormat="1" ht="15" customHeight="1">
      <c r="A111" s="538"/>
      <c r="B111" s="57"/>
      <c r="C111" s="200" t="s">
        <v>117</v>
      </c>
      <c r="D111" s="661">
        <v>3060</v>
      </c>
      <c r="E111" s="499">
        <v>310</v>
      </c>
      <c r="F111" s="499">
        <v>250</v>
      </c>
      <c r="G111" s="499">
        <v>250</v>
      </c>
      <c r="H111" s="499">
        <v>250</v>
      </c>
      <c r="I111" s="499">
        <v>250</v>
      </c>
      <c r="J111" s="499">
        <v>250</v>
      </c>
      <c r="K111" s="499">
        <v>250</v>
      </c>
      <c r="L111" s="499">
        <v>250</v>
      </c>
      <c r="M111" s="499">
        <v>250</v>
      </c>
      <c r="N111" s="499">
        <v>250</v>
      </c>
      <c r="O111" s="499">
        <v>250</v>
      </c>
      <c r="P111" s="472">
        <v>250</v>
      </c>
    </row>
    <row r="112" spans="1:16" s="5" customFormat="1" ht="15" customHeight="1">
      <c r="A112" s="538"/>
      <c r="B112" s="57"/>
      <c r="C112" s="200" t="s">
        <v>119</v>
      </c>
      <c r="D112" s="661">
        <v>3043</v>
      </c>
      <c r="E112" s="499">
        <v>550</v>
      </c>
      <c r="F112" s="499">
        <v>50</v>
      </c>
      <c r="G112" s="499">
        <v>50</v>
      </c>
      <c r="H112" s="499">
        <v>50</v>
      </c>
      <c r="I112" s="499">
        <v>50</v>
      </c>
      <c r="J112" s="499">
        <v>50</v>
      </c>
      <c r="K112" s="499">
        <v>50</v>
      </c>
      <c r="L112" s="499">
        <v>50</v>
      </c>
      <c r="M112" s="499">
        <v>50</v>
      </c>
      <c r="N112" s="499">
        <v>50</v>
      </c>
      <c r="O112" s="499">
        <v>553</v>
      </c>
      <c r="P112" s="472">
        <v>1490</v>
      </c>
    </row>
    <row r="113" spans="1:16" s="5" customFormat="1" ht="15" customHeight="1">
      <c r="A113" s="538"/>
      <c r="B113" s="57"/>
      <c r="C113" s="200" t="s">
        <v>121</v>
      </c>
      <c r="D113" s="661">
        <v>1500</v>
      </c>
      <c r="E113" s="499"/>
      <c r="F113" s="499"/>
      <c r="G113" s="499"/>
      <c r="H113" s="499"/>
      <c r="I113" s="499"/>
      <c r="J113" s="499"/>
      <c r="K113" s="499"/>
      <c r="L113" s="499"/>
      <c r="M113" s="499">
        <v>750</v>
      </c>
      <c r="N113" s="499">
        <v>750</v>
      </c>
      <c r="O113" s="499"/>
      <c r="P113" s="472"/>
    </row>
    <row r="114" spans="1:16" s="5" customFormat="1" ht="15" customHeight="1">
      <c r="A114" s="538"/>
      <c r="B114" s="57"/>
      <c r="C114" s="200" t="s">
        <v>123</v>
      </c>
      <c r="D114" s="661">
        <v>5700</v>
      </c>
      <c r="E114" s="499">
        <v>150</v>
      </c>
      <c r="F114" s="499">
        <v>150</v>
      </c>
      <c r="G114" s="499">
        <v>150</v>
      </c>
      <c r="H114" s="499">
        <v>150</v>
      </c>
      <c r="I114" s="499">
        <v>150</v>
      </c>
      <c r="J114" s="499">
        <v>2100</v>
      </c>
      <c r="K114" s="499">
        <v>150</v>
      </c>
      <c r="L114" s="499">
        <v>150</v>
      </c>
      <c r="M114" s="499">
        <v>150</v>
      </c>
      <c r="N114" s="499">
        <v>150</v>
      </c>
      <c r="O114" s="499">
        <v>150</v>
      </c>
      <c r="P114" s="472">
        <v>2100</v>
      </c>
    </row>
    <row r="115" spans="1:16" s="5" customFormat="1" ht="15" customHeight="1">
      <c r="A115" s="538"/>
      <c r="B115" s="57"/>
      <c r="C115" s="200" t="s">
        <v>36</v>
      </c>
      <c r="D115" s="661">
        <v>358749.91799999983</v>
      </c>
      <c r="E115" s="499">
        <v>29895.826499999996</v>
      </c>
      <c r="F115" s="499">
        <v>29895.826499999996</v>
      </c>
      <c r="G115" s="499">
        <v>29895.826499999996</v>
      </c>
      <c r="H115" s="499">
        <v>29895.826499999996</v>
      </c>
      <c r="I115" s="499">
        <v>29895.826499999996</v>
      </c>
      <c r="J115" s="499">
        <v>29895.826499999996</v>
      </c>
      <c r="K115" s="499">
        <v>29895.826499999996</v>
      </c>
      <c r="L115" s="499">
        <v>29895.826499999996</v>
      </c>
      <c r="M115" s="499">
        <v>29895.826499999996</v>
      </c>
      <c r="N115" s="499">
        <v>29895.826499999996</v>
      </c>
      <c r="O115" s="499">
        <v>29895.826499999996</v>
      </c>
      <c r="P115" s="472">
        <v>29895.826499999996</v>
      </c>
    </row>
    <row r="116" spans="1:16" s="5" customFormat="1" ht="15" customHeight="1">
      <c r="A116" s="538"/>
      <c r="B116" s="57"/>
      <c r="C116" s="200" t="s">
        <v>126</v>
      </c>
      <c r="D116" s="661">
        <v>1200</v>
      </c>
      <c r="E116" s="499">
        <v>100</v>
      </c>
      <c r="F116" s="499">
        <v>100</v>
      </c>
      <c r="G116" s="499">
        <v>100</v>
      </c>
      <c r="H116" s="499">
        <v>100</v>
      </c>
      <c r="I116" s="499">
        <v>100</v>
      </c>
      <c r="J116" s="499">
        <v>100</v>
      </c>
      <c r="K116" s="499">
        <v>100</v>
      </c>
      <c r="L116" s="499">
        <v>100</v>
      </c>
      <c r="M116" s="499">
        <v>100</v>
      </c>
      <c r="N116" s="499">
        <v>100</v>
      </c>
      <c r="O116" s="499">
        <v>100</v>
      </c>
      <c r="P116" s="472">
        <v>100</v>
      </c>
    </row>
    <row r="117" spans="1:16" s="5" customFormat="1" ht="15" customHeight="1">
      <c r="A117" s="538"/>
      <c r="B117" s="57"/>
      <c r="C117" s="200" t="s">
        <v>128</v>
      </c>
      <c r="D117" s="661">
        <v>0</v>
      </c>
      <c r="E117" s="499">
        <v>0</v>
      </c>
      <c r="F117" s="499">
        <v>0</v>
      </c>
      <c r="G117" s="499">
        <v>0</v>
      </c>
      <c r="H117" s="499">
        <v>0</v>
      </c>
      <c r="I117" s="499">
        <v>0</v>
      </c>
      <c r="J117" s="499">
        <v>0</v>
      </c>
      <c r="K117" s="499">
        <v>0</v>
      </c>
      <c r="L117" s="499">
        <v>0</v>
      </c>
      <c r="M117" s="499">
        <v>0</v>
      </c>
      <c r="N117" s="499">
        <v>0</v>
      </c>
      <c r="O117" s="499">
        <v>0</v>
      </c>
      <c r="P117" s="472">
        <v>0</v>
      </c>
    </row>
    <row r="118" spans="1:16" s="7" customFormat="1" ht="5.0999999999999996" customHeight="1">
      <c r="A118" s="68"/>
      <c r="B118" s="506"/>
      <c r="C118" s="519"/>
      <c r="D118" s="662"/>
      <c r="E118" s="505"/>
      <c r="F118" s="505"/>
      <c r="G118" s="505"/>
      <c r="H118" s="505"/>
      <c r="I118" s="505"/>
      <c r="J118" s="505"/>
      <c r="K118" s="505"/>
      <c r="L118" s="505"/>
      <c r="M118" s="505"/>
      <c r="N118" s="505"/>
      <c r="O118" s="505"/>
      <c r="P118" s="503"/>
    </row>
    <row r="119" spans="1:16" s="101" customFormat="1" ht="15" customHeight="1">
      <c r="A119" s="432"/>
      <c r="B119" s="514"/>
      <c r="C119" s="515" t="s">
        <v>130</v>
      </c>
      <c r="D119" s="515"/>
      <c r="E119" s="522">
        <v>33017.826499999996</v>
      </c>
      <c r="F119" s="522">
        <v>32457.826499999996</v>
      </c>
      <c r="G119" s="522">
        <v>32457.826499999996</v>
      </c>
      <c r="H119" s="522">
        <v>32457.826499999996</v>
      </c>
      <c r="I119" s="522">
        <v>32457.826499999996</v>
      </c>
      <c r="J119" s="522">
        <v>34407.826499999996</v>
      </c>
      <c r="K119" s="522">
        <v>32457.826499999996</v>
      </c>
      <c r="L119" s="522">
        <v>32457.826499999996</v>
      </c>
      <c r="M119" s="522">
        <v>33207.826499999996</v>
      </c>
      <c r="N119" s="522">
        <v>33207.826499999996</v>
      </c>
      <c r="O119" s="522">
        <v>32960.826499999996</v>
      </c>
      <c r="P119" s="539">
        <v>35847.826499999996</v>
      </c>
    </row>
    <row r="120" spans="1:16" s="7" customFormat="1" ht="5.0999999999999996" customHeight="1">
      <c r="A120" s="68"/>
      <c r="B120" s="506"/>
      <c r="C120" s="662"/>
      <c r="D120" s="662"/>
      <c r="E120" s="505"/>
      <c r="F120" s="505"/>
      <c r="G120" s="505"/>
      <c r="H120" s="505"/>
      <c r="I120" s="505"/>
      <c r="J120" s="505"/>
      <c r="K120" s="505"/>
      <c r="L120" s="505"/>
      <c r="M120" s="505"/>
      <c r="N120" s="505"/>
      <c r="O120" s="505"/>
      <c r="P120" s="503"/>
    </row>
    <row r="121" spans="1:16" s="7" customFormat="1" ht="5.0999999999999996" customHeight="1">
      <c r="B121" s="664"/>
      <c r="C121" s="664"/>
      <c r="D121" s="664"/>
      <c r="E121" s="728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729"/>
    </row>
    <row r="122" spans="1:16" s="7" customFormat="1" ht="15" customHeight="1">
      <c r="B122" s="664"/>
      <c r="C122" s="664"/>
      <c r="D122" s="664"/>
      <c r="E122" s="728"/>
      <c r="F122" s="217"/>
      <c r="G122" s="216"/>
      <c r="H122" s="217"/>
      <c r="I122" s="216"/>
      <c r="P122" s="54"/>
    </row>
    <row r="123" spans="1:16" s="7" customFormat="1">
      <c r="B123" s="801" t="s">
        <v>131</v>
      </c>
      <c r="C123" s="803"/>
      <c r="D123" s="659"/>
      <c r="E123" s="541"/>
      <c r="F123" s="542"/>
      <c r="G123" s="543"/>
      <c r="H123" s="217"/>
      <c r="I123" s="216"/>
      <c r="P123" s="54"/>
    </row>
    <row r="124" spans="1:16" s="7" customFormat="1" ht="15" customHeight="1">
      <c r="B124" s="804"/>
      <c r="C124" s="806"/>
      <c r="D124" s="587"/>
      <c r="E124" s="398">
        <v>44927</v>
      </c>
      <c r="F124" s="398">
        <v>44958</v>
      </c>
      <c r="G124" s="398">
        <v>44986</v>
      </c>
      <c r="H124" s="398">
        <v>45017</v>
      </c>
      <c r="I124" s="398">
        <v>45047</v>
      </c>
      <c r="J124" s="398">
        <v>45078</v>
      </c>
      <c r="K124" s="398">
        <v>45108</v>
      </c>
      <c r="L124" s="398">
        <v>45139</v>
      </c>
      <c r="M124" s="398">
        <v>45170</v>
      </c>
      <c r="N124" s="398">
        <v>45200</v>
      </c>
      <c r="O124" s="398">
        <v>45231</v>
      </c>
      <c r="P124" s="399">
        <v>45261</v>
      </c>
    </row>
    <row r="125" spans="1:16" s="7" customFormat="1" ht="5.0999999999999996" customHeight="1">
      <c r="B125" s="53"/>
      <c r="C125" s="229"/>
      <c r="D125" s="5"/>
      <c r="E125" s="96"/>
      <c r="F125" s="545"/>
      <c r="G125" s="545"/>
      <c r="H125" s="545"/>
      <c r="I125" s="545"/>
      <c r="J125" s="545"/>
      <c r="K125" s="545"/>
      <c r="L125" s="545"/>
      <c r="M125" s="545"/>
      <c r="N125" s="545"/>
      <c r="O125" s="545"/>
      <c r="P125" s="545"/>
    </row>
    <row r="126" spans="1:16" s="7" customFormat="1" ht="15" customHeight="1">
      <c r="A126" s="547"/>
      <c r="B126" s="53"/>
      <c r="C126" s="404" t="s">
        <v>133</v>
      </c>
      <c r="D126" s="404">
        <v>12000</v>
      </c>
      <c r="E126" s="500">
        <v>1000</v>
      </c>
      <c r="F126" s="500">
        <v>1000</v>
      </c>
      <c r="G126" s="500">
        <v>1000</v>
      </c>
      <c r="H126" s="500">
        <v>1000</v>
      </c>
      <c r="I126" s="500">
        <v>1000</v>
      </c>
      <c r="J126" s="500">
        <v>1000</v>
      </c>
      <c r="K126" s="500">
        <v>1000</v>
      </c>
      <c r="L126" s="500">
        <v>1000</v>
      </c>
      <c r="M126" s="500">
        <v>1000</v>
      </c>
      <c r="N126" s="500">
        <v>1000</v>
      </c>
      <c r="O126" s="500">
        <v>1000</v>
      </c>
      <c r="P126" s="548">
        <v>1000</v>
      </c>
    </row>
    <row r="127" spans="1:16" s="7" customFormat="1" ht="15" customHeight="1">
      <c r="A127" s="547"/>
      <c r="B127" s="53"/>
      <c r="C127" s="404" t="s">
        <v>135</v>
      </c>
      <c r="D127" s="404">
        <v>13200</v>
      </c>
      <c r="E127" s="500">
        <v>1100</v>
      </c>
      <c r="F127" s="500">
        <v>1100</v>
      </c>
      <c r="G127" s="500">
        <v>1100</v>
      </c>
      <c r="H127" s="500">
        <v>1100</v>
      </c>
      <c r="I127" s="500">
        <v>1100</v>
      </c>
      <c r="J127" s="500">
        <v>1100</v>
      </c>
      <c r="K127" s="500">
        <v>1100</v>
      </c>
      <c r="L127" s="500">
        <v>1100</v>
      </c>
      <c r="M127" s="500">
        <v>1100</v>
      </c>
      <c r="N127" s="500">
        <v>1100</v>
      </c>
      <c r="O127" s="500">
        <v>1100</v>
      </c>
      <c r="P127" s="548">
        <v>1100</v>
      </c>
    </row>
    <row r="128" spans="1:16" s="7" customFormat="1" ht="15" customHeight="1">
      <c r="A128" s="547"/>
      <c r="B128" s="53"/>
      <c r="C128" s="404" t="s">
        <v>137</v>
      </c>
      <c r="D128" s="404">
        <v>1500</v>
      </c>
      <c r="E128" s="500">
        <v>125</v>
      </c>
      <c r="F128" s="500">
        <v>125</v>
      </c>
      <c r="G128" s="500">
        <v>125</v>
      </c>
      <c r="H128" s="500">
        <v>125</v>
      </c>
      <c r="I128" s="500">
        <v>125</v>
      </c>
      <c r="J128" s="500">
        <v>125</v>
      </c>
      <c r="K128" s="500">
        <v>125</v>
      </c>
      <c r="L128" s="500">
        <v>125</v>
      </c>
      <c r="M128" s="500">
        <v>125</v>
      </c>
      <c r="N128" s="500">
        <v>125</v>
      </c>
      <c r="O128" s="500">
        <v>125</v>
      </c>
      <c r="P128" s="548">
        <v>125</v>
      </c>
    </row>
    <row r="129" spans="1:16" s="7" customFormat="1" ht="15" customHeight="1">
      <c r="A129" s="547"/>
      <c r="B129" s="53"/>
      <c r="C129" s="404" t="s">
        <v>139</v>
      </c>
      <c r="D129" s="404">
        <v>22958.026282920462</v>
      </c>
      <c r="E129" s="500">
        <v>1860.6658163265306</v>
      </c>
      <c r="F129" s="500">
        <v>1925</v>
      </c>
      <c r="G129" s="500">
        <v>1785.7379955332217</v>
      </c>
      <c r="H129" s="500">
        <v>1266</v>
      </c>
      <c r="I129" s="500">
        <v>1054.6955455659993</v>
      </c>
      <c r="J129" s="500">
        <v>1815.2829019823789</v>
      </c>
      <c r="K129" s="500">
        <v>2400.9395226789952</v>
      </c>
      <c r="L129" s="500">
        <v>2582.4680578512393</v>
      </c>
      <c r="M129" s="500">
        <v>1893.6250046317739</v>
      </c>
      <c r="N129" s="500">
        <v>1465.0751840417954</v>
      </c>
      <c r="O129" s="500">
        <v>2282.5095393501806</v>
      </c>
      <c r="P129" s="548">
        <v>2626.0267149583487</v>
      </c>
    </row>
    <row r="130" spans="1:16" s="7" customFormat="1" ht="15" customHeight="1">
      <c r="A130" s="547"/>
      <c r="B130" s="53"/>
      <c r="C130" s="404" t="s">
        <v>141</v>
      </c>
      <c r="D130" s="404">
        <v>4200</v>
      </c>
      <c r="E130" s="500">
        <v>350</v>
      </c>
      <c r="F130" s="500">
        <v>350</v>
      </c>
      <c r="G130" s="500">
        <v>350</v>
      </c>
      <c r="H130" s="500">
        <v>350</v>
      </c>
      <c r="I130" s="500">
        <v>350</v>
      </c>
      <c r="J130" s="500">
        <v>350</v>
      </c>
      <c r="K130" s="500">
        <v>350</v>
      </c>
      <c r="L130" s="500">
        <v>350</v>
      </c>
      <c r="M130" s="500">
        <v>350</v>
      </c>
      <c r="N130" s="500">
        <v>350</v>
      </c>
      <c r="O130" s="500">
        <v>350</v>
      </c>
      <c r="P130" s="548">
        <v>350</v>
      </c>
    </row>
    <row r="131" spans="1:16" s="7" customFormat="1" ht="15" customHeight="1">
      <c r="A131" s="547"/>
      <c r="B131" s="53"/>
      <c r="C131" s="404" t="s">
        <v>143</v>
      </c>
      <c r="D131" s="404">
        <v>0</v>
      </c>
      <c r="E131" s="500">
        <v>0</v>
      </c>
      <c r="F131" s="500">
        <v>0</v>
      </c>
      <c r="G131" s="500">
        <v>0</v>
      </c>
      <c r="H131" s="500">
        <v>0</v>
      </c>
      <c r="I131" s="500">
        <v>0</v>
      </c>
      <c r="J131" s="500">
        <v>0</v>
      </c>
      <c r="K131" s="500">
        <v>0</v>
      </c>
      <c r="L131" s="500">
        <v>0</v>
      </c>
      <c r="M131" s="500">
        <v>0</v>
      </c>
      <c r="N131" s="500">
        <v>0</v>
      </c>
      <c r="O131" s="500">
        <v>0</v>
      </c>
      <c r="P131" s="548">
        <v>0</v>
      </c>
    </row>
    <row r="132" spans="1:16" s="7" customFormat="1" ht="15" customHeight="1">
      <c r="A132" s="547"/>
      <c r="B132" s="53"/>
      <c r="C132" s="404" t="s">
        <v>145</v>
      </c>
      <c r="D132" s="404">
        <v>70228.716598219326</v>
      </c>
      <c r="E132" s="500">
        <v>6236</v>
      </c>
      <c r="F132" s="500">
        <v>5787</v>
      </c>
      <c r="G132" s="500">
        <v>8811.5749838594675</v>
      </c>
      <c r="H132" s="500">
        <v>7888.5259973289485</v>
      </c>
      <c r="I132" s="500">
        <v>8107.2524771533981</v>
      </c>
      <c r="J132" s="500">
        <v>2624.994949516506</v>
      </c>
      <c r="K132" s="500">
        <v>4054.3052668993214</v>
      </c>
      <c r="L132" s="500">
        <v>5352.9382265943696</v>
      </c>
      <c r="M132" s="500">
        <v>2350.3739016846116</v>
      </c>
      <c r="N132" s="500">
        <v>8409.9484447090581</v>
      </c>
      <c r="O132" s="500">
        <v>3694.6455037050937</v>
      </c>
      <c r="P132" s="548">
        <v>6911.1568467685502</v>
      </c>
    </row>
    <row r="133" spans="1:16" s="7" customFormat="1" ht="15" customHeight="1">
      <c r="A133" s="547"/>
      <c r="B133" s="53"/>
      <c r="C133" s="404" t="s">
        <v>147</v>
      </c>
      <c r="D133" s="404">
        <v>1200</v>
      </c>
      <c r="E133" s="500">
        <v>100</v>
      </c>
      <c r="F133" s="500">
        <v>100</v>
      </c>
      <c r="G133" s="500">
        <v>100</v>
      </c>
      <c r="H133" s="500">
        <v>100</v>
      </c>
      <c r="I133" s="500">
        <v>100</v>
      </c>
      <c r="J133" s="500">
        <v>100</v>
      </c>
      <c r="K133" s="500">
        <v>100</v>
      </c>
      <c r="L133" s="500">
        <v>100</v>
      </c>
      <c r="M133" s="500">
        <v>100</v>
      </c>
      <c r="N133" s="500">
        <v>100</v>
      </c>
      <c r="O133" s="500">
        <v>100</v>
      </c>
      <c r="P133" s="548">
        <v>100</v>
      </c>
    </row>
    <row r="134" spans="1:16" s="7" customFormat="1" ht="15" customHeight="1">
      <c r="A134" s="547"/>
      <c r="B134" s="53"/>
      <c r="C134" s="404" t="s">
        <v>149</v>
      </c>
      <c r="D134" s="404">
        <v>0</v>
      </c>
      <c r="E134" s="500">
        <v>0</v>
      </c>
      <c r="F134" s="500">
        <v>0</v>
      </c>
      <c r="G134" s="500">
        <v>0</v>
      </c>
      <c r="H134" s="500">
        <v>0</v>
      </c>
      <c r="I134" s="500">
        <v>0</v>
      </c>
      <c r="J134" s="500">
        <v>0</v>
      </c>
      <c r="K134" s="500">
        <v>0</v>
      </c>
      <c r="L134" s="500">
        <v>0</v>
      </c>
      <c r="M134" s="500">
        <v>0</v>
      </c>
      <c r="N134" s="500">
        <v>0</v>
      </c>
      <c r="O134" s="500">
        <v>0</v>
      </c>
      <c r="P134" s="548">
        <v>0</v>
      </c>
    </row>
    <row r="135" spans="1:16" s="7" customFormat="1" ht="15" customHeight="1">
      <c r="A135" s="547"/>
      <c r="B135" s="53"/>
      <c r="C135" s="404" t="s">
        <v>151</v>
      </c>
      <c r="D135" s="404">
        <v>11499.583665979382</v>
      </c>
      <c r="E135" s="500">
        <v>1097.1266762886598</v>
      </c>
      <c r="F135" s="500">
        <v>1008</v>
      </c>
      <c r="G135" s="500">
        <v>1074</v>
      </c>
      <c r="H135" s="500">
        <v>1053</v>
      </c>
      <c r="I135" s="500">
        <v>108</v>
      </c>
      <c r="J135" s="500">
        <v>1193.2984865979383</v>
      </c>
      <c r="K135" s="500">
        <v>1329.5418845360825</v>
      </c>
      <c r="L135" s="500">
        <v>1055.3854391752577</v>
      </c>
      <c r="M135" s="500">
        <v>674.37142680412376</v>
      </c>
      <c r="N135" s="500">
        <v>696.2438350515464</v>
      </c>
      <c r="O135" s="500">
        <v>1140.7045278350517</v>
      </c>
      <c r="P135" s="548">
        <v>1069.9113896907218</v>
      </c>
    </row>
    <row r="136" spans="1:16" s="7" customFormat="1" ht="15" customHeight="1">
      <c r="A136" s="547"/>
      <c r="B136" s="53"/>
      <c r="C136" s="404" t="s">
        <v>153</v>
      </c>
      <c r="D136" s="404">
        <v>0</v>
      </c>
      <c r="E136" s="500"/>
      <c r="F136" s="500"/>
      <c r="G136" s="500"/>
      <c r="H136" s="500"/>
      <c r="I136" s="500"/>
      <c r="J136" s="500"/>
      <c r="K136" s="500"/>
      <c r="L136" s="500"/>
      <c r="M136" s="500"/>
      <c r="N136" s="500"/>
      <c r="O136" s="500"/>
      <c r="P136" s="548"/>
    </row>
    <row r="137" spans="1:16" s="7" customFormat="1" ht="15" customHeight="1">
      <c r="A137" s="547"/>
      <c r="B137" s="53"/>
      <c r="C137" s="404" t="s">
        <v>155</v>
      </c>
      <c r="D137" s="404">
        <v>0</v>
      </c>
      <c r="E137" s="500"/>
      <c r="F137" s="500"/>
      <c r="G137" s="500"/>
      <c r="H137" s="500"/>
      <c r="I137" s="500"/>
      <c r="J137" s="500"/>
      <c r="K137" s="500"/>
      <c r="L137" s="500"/>
      <c r="M137" s="500"/>
      <c r="N137" s="500"/>
      <c r="O137" s="500"/>
      <c r="P137" s="548"/>
    </row>
    <row r="138" spans="1:16" s="7" customFormat="1" ht="15" customHeight="1">
      <c r="A138" s="547"/>
      <c r="B138" s="53"/>
      <c r="C138" s="404" t="s">
        <v>157</v>
      </c>
      <c r="D138" s="404">
        <v>51000</v>
      </c>
      <c r="E138" s="500">
        <v>4250</v>
      </c>
      <c r="F138" s="500">
        <v>4250</v>
      </c>
      <c r="G138" s="500">
        <v>4250</v>
      </c>
      <c r="H138" s="500">
        <v>4250</v>
      </c>
      <c r="I138" s="500">
        <v>4250</v>
      </c>
      <c r="J138" s="500">
        <v>4250</v>
      </c>
      <c r="K138" s="500">
        <v>4250</v>
      </c>
      <c r="L138" s="500">
        <v>4250</v>
      </c>
      <c r="M138" s="500">
        <v>4250</v>
      </c>
      <c r="N138" s="500">
        <v>4250</v>
      </c>
      <c r="O138" s="500">
        <v>4250</v>
      </c>
      <c r="P138" s="548">
        <v>4250</v>
      </c>
    </row>
    <row r="139" spans="1:16" s="7" customFormat="1" ht="15" customHeight="1">
      <c r="A139" s="547"/>
      <c r="B139" s="53"/>
      <c r="C139" s="404" t="s">
        <v>74</v>
      </c>
      <c r="D139" s="404">
        <v>42000</v>
      </c>
      <c r="E139" s="500">
        <v>3500</v>
      </c>
      <c r="F139" s="500">
        <v>3500</v>
      </c>
      <c r="G139" s="500">
        <v>3500</v>
      </c>
      <c r="H139" s="500">
        <v>3500</v>
      </c>
      <c r="I139" s="500">
        <v>3500</v>
      </c>
      <c r="J139" s="500">
        <v>3500</v>
      </c>
      <c r="K139" s="500">
        <v>3500</v>
      </c>
      <c r="L139" s="500">
        <v>3500</v>
      </c>
      <c r="M139" s="500">
        <v>3500</v>
      </c>
      <c r="N139" s="500">
        <v>3500</v>
      </c>
      <c r="O139" s="500">
        <v>3500</v>
      </c>
      <c r="P139" s="548">
        <v>3500</v>
      </c>
    </row>
    <row r="140" spans="1:16" s="7" customFormat="1" ht="5.0999999999999996" customHeight="1">
      <c r="A140" s="547"/>
      <c r="B140" s="53"/>
      <c r="C140" s="239"/>
      <c r="D140" s="239"/>
      <c r="E140" s="569"/>
      <c r="F140" s="569"/>
      <c r="G140" s="569"/>
      <c r="H140" s="569"/>
      <c r="I140" s="569"/>
      <c r="J140" s="569"/>
      <c r="K140" s="569"/>
      <c r="L140" s="569"/>
      <c r="M140" s="569"/>
      <c r="N140" s="569"/>
      <c r="O140" s="569"/>
      <c r="P140" s="569"/>
    </row>
    <row r="141" spans="1:16" s="7" customFormat="1" ht="5.0999999999999996" customHeight="1">
      <c r="A141" s="547"/>
      <c r="B141" s="47"/>
      <c r="C141" s="552"/>
      <c r="D141" s="552"/>
      <c r="E141" s="553"/>
      <c r="F141" s="553"/>
      <c r="G141" s="553"/>
      <c r="H141" s="553"/>
      <c r="I141" s="553"/>
      <c r="J141" s="553"/>
      <c r="K141" s="553"/>
      <c r="L141" s="553"/>
      <c r="M141" s="553"/>
      <c r="N141" s="553"/>
      <c r="O141" s="553"/>
      <c r="P141" s="553"/>
    </row>
    <row r="142" spans="1:16" s="101" customFormat="1" ht="15" customHeight="1">
      <c r="A142" s="559"/>
      <c r="B142" s="96"/>
      <c r="C142" s="428" t="s">
        <v>160</v>
      </c>
      <c r="D142" s="428"/>
      <c r="E142" s="557">
        <v>19618.79249261519</v>
      </c>
      <c r="F142" s="557">
        <v>19145</v>
      </c>
      <c r="G142" s="557">
        <v>22096.312979392689</v>
      </c>
      <c r="H142" s="557">
        <v>20632.52599732895</v>
      </c>
      <c r="I142" s="557">
        <v>19694.948022719396</v>
      </c>
      <c r="J142" s="557">
        <v>16058.576338096822</v>
      </c>
      <c r="K142" s="557">
        <v>18209.786674114395</v>
      </c>
      <c r="L142" s="557">
        <v>19415.791723620867</v>
      </c>
      <c r="M142" s="557">
        <v>15343.370333120509</v>
      </c>
      <c r="N142" s="557">
        <v>20996.267463802396</v>
      </c>
      <c r="O142" s="557">
        <v>17542.859570890327</v>
      </c>
      <c r="P142" s="557">
        <v>21032.094951417621</v>
      </c>
    </row>
    <row r="143" spans="1:16" s="7" customFormat="1" ht="5.0999999999999996" customHeight="1">
      <c r="B143" s="108"/>
      <c r="C143" s="562"/>
      <c r="D143" s="562"/>
      <c r="E143" s="563"/>
      <c r="F143" s="563"/>
      <c r="G143" s="563"/>
      <c r="H143" s="563"/>
      <c r="I143" s="563"/>
      <c r="J143" s="563"/>
      <c r="K143" s="563"/>
      <c r="L143" s="563"/>
      <c r="M143" s="563"/>
      <c r="N143" s="563"/>
      <c r="O143" s="563"/>
      <c r="P143" s="563"/>
    </row>
    <row r="144" spans="1:16" s="7" customFormat="1" ht="5.0999999999999996" customHeight="1">
      <c r="B144" s="53"/>
      <c r="C144" s="239"/>
      <c r="D144" s="239"/>
      <c r="E144" s="665"/>
      <c r="F144" s="665"/>
      <c r="G144" s="665"/>
      <c r="H144" s="566"/>
      <c r="I144" s="566"/>
      <c r="J144" s="566"/>
      <c r="K144" s="566"/>
      <c r="L144" s="566"/>
      <c r="M144" s="566"/>
      <c r="N144" s="566"/>
      <c r="O144" s="566"/>
      <c r="P144" s="54"/>
    </row>
    <row r="145" spans="1:16" s="7" customFormat="1" ht="15" customHeight="1">
      <c r="C145" s="200"/>
      <c r="D145" s="200"/>
      <c r="E145" s="253"/>
      <c r="F145" s="253"/>
      <c r="G145" s="253"/>
    </row>
    <row r="146" spans="1:16" s="7" customFormat="1">
      <c r="B146" s="801" t="s">
        <v>161</v>
      </c>
      <c r="C146" s="803"/>
      <c r="D146" s="659"/>
    </row>
    <row r="147" spans="1:16" s="7" customFormat="1" ht="15" customHeight="1">
      <c r="B147" s="804"/>
      <c r="C147" s="806"/>
      <c r="D147" s="667"/>
      <c r="E147" s="399">
        <v>44927</v>
      </c>
      <c r="F147" s="399">
        <v>44958</v>
      </c>
      <c r="G147" s="399">
        <v>44986</v>
      </c>
      <c r="H147" s="399">
        <v>45017</v>
      </c>
      <c r="I147" s="399">
        <v>45047</v>
      </c>
      <c r="J147" s="399">
        <v>45078</v>
      </c>
      <c r="K147" s="399">
        <v>45108</v>
      </c>
      <c r="L147" s="399">
        <v>45139</v>
      </c>
      <c r="M147" s="399">
        <v>45170</v>
      </c>
      <c r="N147" s="399">
        <v>45200</v>
      </c>
      <c r="O147" s="399">
        <v>45231</v>
      </c>
      <c r="P147" s="399">
        <v>45261</v>
      </c>
    </row>
    <row r="148" spans="1:16" s="7" customFormat="1" ht="5.0999999999999996" customHeight="1">
      <c r="B148" s="53"/>
      <c r="C148" s="229"/>
      <c r="D148" s="229"/>
      <c r="E148" s="545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66"/>
    </row>
    <row r="149" spans="1:16" s="7" customFormat="1" ht="15" customHeight="1">
      <c r="A149" s="547"/>
      <c r="B149" s="53"/>
      <c r="C149" s="404" t="s">
        <v>163</v>
      </c>
      <c r="D149" s="404">
        <v>82.647026431718047</v>
      </c>
      <c r="E149" s="500">
        <v>0</v>
      </c>
      <c r="F149" s="500">
        <v>0</v>
      </c>
      <c r="G149" s="500">
        <v>0</v>
      </c>
      <c r="H149" s="500">
        <v>0</v>
      </c>
      <c r="I149" s="500">
        <v>0</v>
      </c>
      <c r="J149" s="500">
        <v>82.647026431718047</v>
      </c>
      <c r="K149" s="500">
        <v>0</v>
      </c>
      <c r="L149" s="500">
        <v>0</v>
      </c>
      <c r="M149" s="500">
        <v>0</v>
      </c>
      <c r="N149" s="500">
        <v>0</v>
      </c>
      <c r="O149" s="500">
        <v>0</v>
      </c>
      <c r="P149" s="548">
        <v>0</v>
      </c>
    </row>
    <row r="150" spans="1:16" s="7" customFormat="1" ht="15" customHeight="1">
      <c r="A150" s="547"/>
      <c r="B150" s="53"/>
      <c r="C150" s="404" t="s">
        <v>165</v>
      </c>
      <c r="D150" s="404">
        <v>17964.778143438019</v>
      </c>
      <c r="E150" s="500">
        <v>1635</v>
      </c>
      <c r="F150" s="500">
        <v>1918.0425208807894</v>
      </c>
      <c r="G150" s="500">
        <v>2322.7356225572307</v>
      </c>
      <c r="H150" s="500">
        <v>1411</v>
      </c>
      <c r="I150" s="500">
        <v>1411</v>
      </c>
      <c r="J150" s="500">
        <v>1415</v>
      </c>
      <c r="K150" s="500">
        <v>1411</v>
      </c>
      <c r="L150" s="500">
        <v>1248</v>
      </c>
      <c r="M150" s="500">
        <v>1443</v>
      </c>
      <c r="N150" s="500">
        <v>1200</v>
      </c>
      <c r="O150" s="500">
        <v>1314</v>
      </c>
      <c r="P150" s="548">
        <v>1236</v>
      </c>
    </row>
    <row r="151" spans="1:16" s="7" customFormat="1" ht="15" customHeight="1">
      <c r="A151" s="547"/>
      <c r="B151" s="53"/>
      <c r="C151" s="404" t="s">
        <v>167</v>
      </c>
      <c r="D151" s="404">
        <v>6000</v>
      </c>
      <c r="E151" s="500">
        <v>500</v>
      </c>
      <c r="F151" s="500">
        <v>500</v>
      </c>
      <c r="G151" s="500">
        <v>500</v>
      </c>
      <c r="H151" s="500">
        <v>500</v>
      </c>
      <c r="I151" s="500">
        <v>500</v>
      </c>
      <c r="J151" s="500">
        <v>500</v>
      </c>
      <c r="K151" s="500">
        <v>500</v>
      </c>
      <c r="L151" s="500">
        <v>500</v>
      </c>
      <c r="M151" s="500">
        <v>500</v>
      </c>
      <c r="N151" s="500">
        <v>500</v>
      </c>
      <c r="O151" s="500">
        <v>500</v>
      </c>
      <c r="P151" s="548">
        <v>500</v>
      </c>
    </row>
    <row r="152" spans="1:16" s="7" customFormat="1" ht="15" hidden="1" customHeight="1">
      <c r="A152" s="547"/>
      <c r="B152" s="53"/>
      <c r="C152" s="404" t="s">
        <v>70</v>
      </c>
      <c r="D152" s="404">
        <v>0</v>
      </c>
      <c r="E152" s="548"/>
      <c r="F152" s="548"/>
      <c r="G152" s="548"/>
      <c r="H152" s="548"/>
      <c r="I152" s="548"/>
      <c r="J152" s="548"/>
      <c r="K152" s="548"/>
      <c r="L152" s="548"/>
      <c r="M152" s="548"/>
      <c r="N152" s="548"/>
      <c r="O152" s="548"/>
      <c r="P152" s="548"/>
    </row>
    <row r="153" spans="1:16" s="7" customFormat="1" ht="15" customHeight="1">
      <c r="A153" s="547"/>
      <c r="B153" s="53"/>
      <c r="C153" s="404" t="s">
        <v>170</v>
      </c>
      <c r="D153" s="404">
        <v>0</v>
      </c>
      <c r="E153" s="500">
        <v>0</v>
      </c>
      <c r="F153" s="548">
        <v>0</v>
      </c>
      <c r="G153" s="548">
        <v>0</v>
      </c>
      <c r="H153" s="548">
        <v>0</v>
      </c>
      <c r="I153" s="548">
        <v>0</v>
      </c>
      <c r="J153" s="548">
        <v>0</v>
      </c>
      <c r="K153" s="548">
        <v>0</v>
      </c>
      <c r="L153" s="548">
        <v>0</v>
      </c>
      <c r="M153" s="548">
        <v>0</v>
      </c>
      <c r="N153" s="548">
        <v>0</v>
      </c>
      <c r="O153" s="548">
        <v>0</v>
      </c>
      <c r="P153" s="548">
        <v>0</v>
      </c>
    </row>
    <row r="154" spans="1:16" s="7" customFormat="1" ht="15" customHeight="1">
      <c r="A154" s="547"/>
      <c r="B154" s="53"/>
      <c r="C154" s="404" t="s">
        <v>172</v>
      </c>
      <c r="D154" s="404">
        <v>18081.961084077891</v>
      </c>
      <c r="E154" s="500">
        <v>1434.0255344788086</v>
      </c>
      <c r="F154" s="500">
        <v>1579.5886194730813</v>
      </c>
      <c r="G154" s="500">
        <v>1534.8503399770905</v>
      </c>
      <c r="H154" s="500">
        <v>1507.3526657502862</v>
      </c>
      <c r="I154" s="500">
        <v>1579.1521484536081</v>
      </c>
      <c r="J154" s="500">
        <v>1559.7291880870559</v>
      </c>
      <c r="K154" s="500">
        <v>1737.8093640320731</v>
      </c>
      <c r="L154" s="500">
        <v>1579</v>
      </c>
      <c r="M154" s="500">
        <v>881.45322382588756</v>
      </c>
      <c r="N154" s="500">
        <v>1500</v>
      </c>
      <c r="O154" s="500">
        <v>1591</v>
      </c>
      <c r="P154" s="548">
        <v>1598</v>
      </c>
    </row>
    <row r="155" spans="1:16" s="7" customFormat="1" ht="15" customHeight="1">
      <c r="A155" s="547"/>
      <c r="B155" s="53"/>
      <c r="C155" s="404" t="s">
        <v>174</v>
      </c>
      <c r="D155" s="404">
        <v>18000</v>
      </c>
      <c r="E155" s="500">
        <v>1500</v>
      </c>
      <c r="F155" s="500">
        <v>1500</v>
      </c>
      <c r="G155" s="500">
        <v>1500</v>
      </c>
      <c r="H155" s="500">
        <v>1500</v>
      </c>
      <c r="I155" s="500">
        <v>1500</v>
      </c>
      <c r="J155" s="500">
        <v>1500</v>
      </c>
      <c r="K155" s="500">
        <v>1500</v>
      </c>
      <c r="L155" s="500">
        <v>1500</v>
      </c>
      <c r="M155" s="500">
        <v>1500</v>
      </c>
      <c r="N155" s="500">
        <v>1500</v>
      </c>
      <c r="O155" s="500">
        <v>1500</v>
      </c>
      <c r="P155" s="548">
        <v>1500</v>
      </c>
    </row>
    <row r="156" spans="1:16" s="7" customFormat="1" ht="15" customHeight="1">
      <c r="A156" s="547"/>
      <c r="B156" s="53"/>
      <c r="C156" s="404" t="s">
        <v>176</v>
      </c>
      <c r="D156" s="404">
        <v>14400</v>
      </c>
      <c r="E156" s="500">
        <v>1200</v>
      </c>
      <c r="F156" s="500">
        <v>1200</v>
      </c>
      <c r="G156" s="500">
        <v>1200</v>
      </c>
      <c r="H156" s="500">
        <v>1200</v>
      </c>
      <c r="I156" s="500">
        <v>1200</v>
      </c>
      <c r="J156" s="500">
        <v>1200</v>
      </c>
      <c r="K156" s="500">
        <v>1200</v>
      </c>
      <c r="L156" s="500">
        <v>1200</v>
      </c>
      <c r="M156" s="500">
        <v>1200</v>
      </c>
      <c r="N156" s="500">
        <v>1200</v>
      </c>
      <c r="O156" s="500">
        <v>1200</v>
      </c>
      <c r="P156" s="548">
        <v>1200</v>
      </c>
    </row>
    <row r="157" spans="1:16" s="7" customFormat="1" ht="15" customHeight="1">
      <c r="A157" s="547"/>
      <c r="B157" s="53"/>
      <c r="C157" s="404" t="s">
        <v>178</v>
      </c>
      <c r="D157" s="404">
        <v>24000</v>
      </c>
      <c r="E157" s="548">
        <v>2000</v>
      </c>
      <c r="F157" s="548">
        <v>2000</v>
      </c>
      <c r="G157" s="548">
        <v>2000</v>
      </c>
      <c r="H157" s="548">
        <v>2000</v>
      </c>
      <c r="I157" s="548">
        <v>2000</v>
      </c>
      <c r="J157" s="548">
        <v>2000</v>
      </c>
      <c r="K157" s="548">
        <v>2000</v>
      </c>
      <c r="L157" s="548">
        <v>2000</v>
      </c>
      <c r="M157" s="548">
        <v>2000</v>
      </c>
      <c r="N157" s="548">
        <v>2000</v>
      </c>
      <c r="O157" s="548">
        <v>2000</v>
      </c>
      <c r="P157" s="548">
        <v>2000</v>
      </c>
    </row>
    <row r="158" spans="1:16" s="7" customFormat="1" ht="5.0999999999999996" customHeight="1">
      <c r="A158" s="547"/>
      <c r="B158" s="108"/>
      <c r="C158" s="482"/>
      <c r="D158" s="482"/>
      <c r="E158" s="569"/>
      <c r="F158" s="569"/>
      <c r="G158" s="569"/>
      <c r="H158" s="569"/>
      <c r="I158" s="569"/>
      <c r="J158" s="569"/>
      <c r="K158" s="569"/>
      <c r="L158" s="569"/>
      <c r="M158" s="569"/>
      <c r="N158" s="569"/>
      <c r="O158" s="569"/>
      <c r="P158" s="569"/>
    </row>
    <row r="159" spans="1:16" s="7" customFormat="1" ht="5.0999999999999996" customHeight="1">
      <c r="A159" s="547"/>
      <c r="B159" s="53"/>
      <c r="C159" s="404"/>
      <c r="D159" s="404"/>
      <c r="E159" s="471"/>
      <c r="F159" s="471"/>
      <c r="G159" s="471"/>
      <c r="H159" s="471"/>
      <c r="I159" s="471"/>
      <c r="J159" s="471"/>
      <c r="K159" s="471"/>
      <c r="L159" s="471"/>
      <c r="M159" s="471"/>
      <c r="N159" s="471"/>
      <c r="O159" s="471"/>
      <c r="P159" s="471"/>
    </row>
    <row r="160" spans="1:16" s="101" customFormat="1" ht="15" customHeight="1">
      <c r="A160" s="559"/>
      <c r="B160" s="96"/>
      <c r="C160" s="428" t="s">
        <v>180</v>
      </c>
      <c r="D160" s="428"/>
      <c r="E160" s="557">
        <v>8269.0255344788093</v>
      </c>
      <c r="F160" s="557">
        <v>8697.6311403538712</v>
      </c>
      <c r="G160" s="557">
        <v>9057.5859625343219</v>
      </c>
      <c r="H160" s="557">
        <v>8118.3526657502862</v>
      </c>
      <c r="I160" s="557">
        <v>8190.1521484536079</v>
      </c>
      <c r="J160" s="557">
        <v>8257.3762145187738</v>
      </c>
      <c r="K160" s="557">
        <v>8348.8093640320731</v>
      </c>
      <c r="L160" s="557">
        <v>8027</v>
      </c>
      <c r="M160" s="557">
        <v>7524.4532238258871</v>
      </c>
      <c r="N160" s="557">
        <v>7900</v>
      </c>
      <c r="O160" s="557">
        <v>8105</v>
      </c>
      <c r="P160" s="557">
        <v>8034</v>
      </c>
    </row>
    <row r="161" spans="1:16" s="7" customFormat="1" ht="5.0999999999999996" customHeight="1">
      <c r="A161" s="547"/>
      <c r="B161" s="108"/>
      <c r="C161" s="482"/>
      <c r="D161" s="482"/>
      <c r="E161" s="569"/>
      <c r="F161" s="569"/>
      <c r="G161" s="569"/>
      <c r="H161" s="569"/>
      <c r="I161" s="569"/>
      <c r="J161" s="569"/>
      <c r="K161" s="569"/>
      <c r="L161" s="569"/>
      <c r="M161" s="569"/>
      <c r="N161" s="569"/>
      <c r="O161" s="569"/>
      <c r="P161" s="569"/>
    </row>
    <row r="162" spans="1:16" s="7" customFormat="1" ht="5.0999999999999996" customHeight="1">
      <c r="A162" s="547"/>
      <c r="B162" s="53"/>
      <c r="C162" s="404"/>
      <c r="D162" s="404"/>
      <c r="E162" s="471"/>
      <c r="F162" s="471"/>
      <c r="G162" s="471"/>
      <c r="H162" s="471"/>
      <c r="I162" s="471"/>
      <c r="J162" s="471"/>
      <c r="K162" s="471"/>
      <c r="L162" s="471"/>
      <c r="M162" s="471"/>
      <c r="N162" s="471"/>
      <c r="O162" s="471"/>
      <c r="P162" s="471"/>
    </row>
    <row r="163" spans="1:16" s="7" customFormat="1" ht="15" customHeight="1">
      <c r="C163" s="200"/>
      <c r="D163" s="200"/>
      <c r="E163" s="253"/>
      <c r="F163" s="253"/>
      <c r="G163" s="253"/>
    </row>
    <row r="164" spans="1:16" s="7" customFormat="1" ht="15">
      <c r="B164" s="261"/>
      <c r="C164" s="262"/>
      <c r="D164" s="262"/>
      <c r="E164" s="253"/>
      <c r="F164" s="253"/>
      <c r="G164" s="253"/>
    </row>
    <row r="165" spans="1:16" s="7" customFormat="1" ht="15" customHeight="1">
      <c r="B165" s="817" t="s">
        <v>181</v>
      </c>
      <c r="C165" s="818"/>
      <c r="D165" s="587"/>
      <c r="E165" s="399">
        <v>44927</v>
      </c>
      <c r="F165" s="399">
        <v>44958</v>
      </c>
      <c r="G165" s="399">
        <v>44986</v>
      </c>
      <c r="H165" s="399">
        <v>45017</v>
      </c>
      <c r="I165" s="399">
        <v>45047</v>
      </c>
      <c r="J165" s="399">
        <v>45078</v>
      </c>
      <c r="K165" s="399">
        <v>45108</v>
      </c>
      <c r="L165" s="399">
        <v>45139</v>
      </c>
      <c r="M165" s="399">
        <v>45170</v>
      </c>
      <c r="N165" s="399">
        <v>45200</v>
      </c>
      <c r="O165" s="399">
        <v>45231</v>
      </c>
      <c r="P165" s="399">
        <v>45261</v>
      </c>
    </row>
    <row r="166" spans="1:16" s="7" customFormat="1" ht="5.0999999999999996" customHeight="1">
      <c r="B166" s="53"/>
      <c r="C166" s="229"/>
      <c r="D166" s="229"/>
      <c r="E166" s="545"/>
      <c r="F166" s="545"/>
      <c r="G166" s="545"/>
      <c r="H166" s="545"/>
      <c r="I166" s="545"/>
      <c r="J166" s="545"/>
      <c r="K166" s="545"/>
      <c r="L166" s="545"/>
      <c r="M166" s="545"/>
      <c r="N166" s="545"/>
      <c r="O166" s="545"/>
      <c r="P166" s="545"/>
    </row>
    <row r="167" spans="1:16" s="7" customFormat="1" ht="15" customHeight="1">
      <c r="A167" s="547"/>
      <c r="B167" s="470"/>
      <c r="C167" s="200" t="s">
        <v>183</v>
      </c>
      <c r="D167" s="404">
        <v>13283</v>
      </c>
      <c r="E167" s="500">
        <v>1036</v>
      </c>
      <c r="F167" s="500">
        <v>1087</v>
      </c>
      <c r="G167" s="500">
        <v>1241</v>
      </c>
      <c r="H167" s="500">
        <v>1212</v>
      </c>
      <c r="I167" s="500">
        <v>1187</v>
      </c>
      <c r="J167" s="500">
        <v>1166</v>
      </c>
      <c r="K167" s="500">
        <v>1271</v>
      </c>
      <c r="L167" s="500">
        <v>1230</v>
      </c>
      <c r="M167" s="500">
        <v>764</v>
      </c>
      <c r="N167" s="500">
        <v>794</v>
      </c>
      <c r="O167" s="500">
        <v>1195</v>
      </c>
      <c r="P167" s="548">
        <v>1100</v>
      </c>
    </row>
    <row r="168" spans="1:16" s="7" customFormat="1" ht="15" customHeight="1">
      <c r="A168" s="547"/>
      <c r="B168" s="470"/>
      <c r="C168" s="200" t="s">
        <v>185</v>
      </c>
      <c r="D168" s="404">
        <v>9159.3843479381394</v>
      </c>
      <c r="E168" s="500">
        <v>776.75996340206166</v>
      </c>
      <c r="F168" s="500">
        <v>886.05822783505118</v>
      </c>
      <c r="G168" s="500">
        <v>852.46580773195842</v>
      </c>
      <c r="H168" s="500">
        <v>831.81875927835017</v>
      </c>
      <c r="I168" s="500">
        <v>885.73049690721609</v>
      </c>
      <c r="J168" s="500">
        <v>871.14647061855635</v>
      </c>
      <c r="K168" s="500">
        <v>1004.8606891752572</v>
      </c>
      <c r="L168" s="500">
        <v>735.79359742268002</v>
      </c>
      <c r="M168" s="500">
        <v>361.85260876288635</v>
      </c>
      <c r="N168" s="500">
        <v>383.31898453608221</v>
      </c>
      <c r="O168" s="500">
        <v>819.52884948453584</v>
      </c>
      <c r="P168" s="548">
        <v>750.0498927835049</v>
      </c>
    </row>
    <row r="169" spans="1:16" s="7" customFormat="1" ht="15" customHeight="1">
      <c r="A169" s="547"/>
      <c r="B169" s="470"/>
      <c r="C169" s="200" t="s">
        <v>187</v>
      </c>
      <c r="D169" s="404">
        <v>24000</v>
      </c>
      <c r="E169" s="500">
        <v>4000</v>
      </c>
      <c r="F169" s="548">
        <v>4000</v>
      </c>
      <c r="G169" s="548">
        <v>4000</v>
      </c>
      <c r="H169" s="548">
        <v>3500</v>
      </c>
      <c r="I169" s="548">
        <v>0</v>
      </c>
      <c r="J169" s="548">
        <v>0</v>
      </c>
      <c r="K169" s="548">
        <v>0</v>
      </c>
      <c r="L169" s="548">
        <v>0</v>
      </c>
      <c r="M169" s="548">
        <v>0</v>
      </c>
      <c r="N169" s="548">
        <v>0</v>
      </c>
      <c r="O169" s="548">
        <v>4000</v>
      </c>
      <c r="P169" s="548">
        <v>4500</v>
      </c>
    </row>
    <row r="170" spans="1:16" s="7" customFormat="1" ht="15" customHeight="1">
      <c r="A170" s="547"/>
      <c r="B170" s="470"/>
      <c r="C170" s="200" t="s">
        <v>189</v>
      </c>
      <c r="D170" s="404">
        <v>42700.31</v>
      </c>
      <c r="E170" s="500">
        <v>3782</v>
      </c>
      <c r="F170" s="500">
        <v>3418</v>
      </c>
      <c r="G170" s="500">
        <v>3494</v>
      </c>
      <c r="H170" s="500">
        <v>3346.22</v>
      </c>
      <c r="I170" s="500">
        <v>3118.44</v>
      </c>
      <c r="J170" s="500">
        <v>3048.46</v>
      </c>
      <c r="K170" s="500">
        <v>3695.07</v>
      </c>
      <c r="L170" s="500">
        <v>3655.12</v>
      </c>
      <c r="M170" s="500">
        <v>3358</v>
      </c>
      <c r="N170" s="500">
        <v>3688</v>
      </c>
      <c r="O170" s="500">
        <v>3887</v>
      </c>
      <c r="P170" s="548">
        <v>4210</v>
      </c>
    </row>
    <row r="171" spans="1:16" s="7" customFormat="1" ht="15" customHeight="1">
      <c r="A171" s="547"/>
      <c r="B171" s="470"/>
      <c r="C171" s="200" t="s">
        <v>191</v>
      </c>
      <c r="D171" s="404">
        <v>0</v>
      </c>
      <c r="E171" s="500">
        <v>0</v>
      </c>
      <c r="F171" s="548"/>
      <c r="G171" s="548"/>
      <c r="H171" s="548"/>
      <c r="I171" s="548"/>
      <c r="J171" s="548"/>
      <c r="K171" s="548"/>
      <c r="L171" s="548"/>
      <c r="M171" s="548"/>
      <c r="N171" s="548"/>
      <c r="O171" s="548"/>
      <c r="P171" s="548"/>
    </row>
    <row r="172" spans="1:16" s="7" customFormat="1" ht="15" customHeight="1">
      <c r="A172" s="547"/>
      <c r="B172" s="470"/>
      <c r="C172" s="200" t="s">
        <v>193</v>
      </c>
      <c r="D172" s="404">
        <v>0</v>
      </c>
      <c r="E172" s="500">
        <v>0</v>
      </c>
      <c r="F172" s="548"/>
      <c r="G172" s="548"/>
      <c r="H172" s="548"/>
      <c r="I172" s="548"/>
      <c r="J172" s="548"/>
      <c r="K172" s="548"/>
      <c r="L172" s="548"/>
      <c r="M172" s="548"/>
      <c r="N172" s="548"/>
      <c r="O172" s="548"/>
      <c r="P172" s="548"/>
    </row>
    <row r="173" spans="1:16" s="7" customFormat="1" ht="15" customHeight="1">
      <c r="A173" s="547"/>
      <c r="B173" s="470"/>
      <c r="C173" s="200" t="s">
        <v>195</v>
      </c>
      <c r="D173" s="404">
        <v>2000</v>
      </c>
      <c r="E173" s="500">
        <v>170</v>
      </c>
      <c r="F173" s="500">
        <v>170</v>
      </c>
      <c r="G173" s="500">
        <v>166</v>
      </c>
      <c r="H173" s="500">
        <v>166</v>
      </c>
      <c r="I173" s="500">
        <v>166</v>
      </c>
      <c r="J173" s="500">
        <v>166</v>
      </c>
      <c r="K173" s="500">
        <v>166</v>
      </c>
      <c r="L173" s="500">
        <v>166</v>
      </c>
      <c r="M173" s="500">
        <v>166</v>
      </c>
      <c r="N173" s="500">
        <v>166</v>
      </c>
      <c r="O173" s="500">
        <v>166</v>
      </c>
      <c r="P173" s="548">
        <v>166</v>
      </c>
    </row>
    <row r="174" spans="1:16" s="7" customFormat="1" ht="15" customHeight="1">
      <c r="A174" s="547"/>
      <c r="B174" s="470"/>
      <c r="C174" s="200" t="s">
        <v>197</v>
      </c>
      <c r="D174" s="404">
        <v>43200</v>
      </c>
      <c r="E174" s="548">
        <v>3600</v>
      </c>
      <c r="F174" s="548">
        <v>3600</v>
      </c>
      <c r="G174" s="548">
        <v>3600</v>
      </c>
      <c r="H174" s="548">
        <v>3600</v>
      </c>
      <c r="I174" s="548">
        <v>3600</v>
      </c>
      <c r="J174" s="548">
        <v>3600</v>
      </c>
      <c r="K174" s="548">
        <v>3600</v>
      </c>
      <c r="L174" s="548">
        <v>3600</v>
      </c>
      <c r="M174" s="548">
        <v>3600</v>
      </c>
      <c r="N174" s="548">
        <v>3600</v>
      </c>
      <c r="O174" s="548">
        <v>3600</v>
      </c>
      <c r="P174" s="548">
        <v>3600</v>
      </c>
    </row>
    <row r="175" spans="1:16" s="7" customFormat="1" ht="15" customHeight="1">
      <c r="A175" s="547"/>
      <c r="B175" s="575"/>
      <c r="C175" s="200" t="s">
        <v>199</v>
      </c>
      <c r="D175" s="404">
        <v>8100</v>
      </c>
      <c r="E175" s="500">
        <v>675</v>
      </c>
      <c r="F175" s="500">
        <v>675</v>
      </c>
      <c r="G175" s="500">
        <v>675</v>
      </c>
      <c r="H175" s="500">
        <v>675</v>
      </c>
      <c r="I175" s="500">
        <v>675</v>
      </c>
      <c r="J175" s="500">
        <v>675</v>
      </c>
      <c r="K175" s="500">
        <v>675</v>
      </c>
      <c r="L175" s="500">
        <v>675</v>
      </c>
      <c r="M175" s="500">
        <v>675</v>
      </c>
      <c r="N175" s="500">
        <v>675</v>
      </c>
      <c r="O175" s="500">
        <v>675</v>
      </c>
      <c r="P175" s="548">
        <v>675</v>
      </c>
    </row>
    <row r="176" spans="1:16" s="7" customFormat="1" ht="15" customHeight="1">
      <c r="A176" s="547"/>
      <c r="B176" s="575"/>
      <c r="C176" s="200" t="s">
        <v>201</v>
      </c>
      <c r="D176" s="404">
        <v>3600</v>
      </c>
      <c r="E176" s="500">
        <v>300</v>
      </c>
      <c r="F176" s="500">
        <v>300</v>
      </c>
      <c r="G176" s="500">
        <v>300</v>
      </c>
      <c r="H176" s="500">
        <v>300</v>
      </c>
      <c r="I176" s="500">
        <v>300</v>
      </c>
      <c r="J176" s="500">
        <v>300</v>
      </c>
      <c r="K176" s="500">
        <v>300</v>
      </c>
      <c r="L176" s="500">
        <v>300</v>
      </c>
      <c r="M176" s="500">
        <v>300</v>
      </c>
      <c r="N176" s="500">
        <v>300</v>
      </c>
      <c r="O176" s="500">
        <v>300</v>
      </c>
      <c r="P176" s="548">
        <v>300</v>
      </c>
    </row>
    <row r="177" spans="1:16" s="7" customFormat="1" ht="15" hidden="1" customHeight="1">
      <c r="A177" s="547"/>
      <c r="B177" s="575"/>
      <c r="C177" s="200" t="s">
        <v>203</v>
      </c>
      <c r="D177" s="200"/>
      <c r="E177" s="471"/>
      <c r="F177" s="471"/>
      <c r="G177" s="471"/>
      <c r="H177" s="471"/>
      <c r="I177" s="471"/>
      <c r="J177" s="471"/>
      <c r="K177" s="471"/>
      <c r="L177" s="471"/>
      <c r="M177" s="471"/>
      <c r="N177" s="471"/>
      <c r="O177" s="471"/>
      <c r="P177" s="471"/>
    </row>
    <row r="178" spans="1:16" s="7" customFormat="1" ht="5.0999999999999996" customHeight="1">
      <c r="B178" s="269"/>
      <c r="C178" s="270"/>
      <c r="D178" s="270"/>
      <c r="E178" s="576"/>
      <c r="F178" s="576"/>
      <c r="G178" s="576"/>
      <c r="H178" s="576"/>
      <c r="I178" s="576"/>
      <c r="J178" s="576"/>
      <c r="K178" s="576"/>
      <c r="L178" s="576"/>
      <c r="M178" s="576"/>
      <c r="N178" s="576"/>
      <c r="O178" s="576"/>
      <c r="P178" s="576"/>
    </row>
    <row r="179" spans="1:16" s="7" customFormat="1" ht="5.0999999999999996" customHeight="1">
      <c r="B179" s="277"/>
      <c r="C179" s="278"/>
      <c r="D179" s="278"/>
      <c r="E179" s="577"/>
      <c r="F179" s="577"/>
      <c r="G179" s="577"/>
      <c r="H179" s="577"/>
      <c r="I179" s="577"/>
      <c r="J179" s="577"/>
      <c r="K179" s="577"/>
      <c r="L179" s="577"/>
      <c r="M179" s="577"/>
      <c r="N179" s="577"/>
      <c r="O179" s="577"/>
      <c r="P179" s="577"/>
    </row>
    <row r="180" spans="1:16" s="101" customFormat="1" ht="15" customHeight="1">
      <c r="A180" s="432"/>
      <c r="B180" s="89"/>
      <c r="C180" s="523" t="s">
        <v>205</v>
      </c>
      <c r="D180" s="523"/>
      <c r="E180" s="512">
        <v>14339.759963402063</v>
      </c>
      <c r="F180" s="512">
        <v>14136.058227835052</v>
      </c>
      <c r="G180" s="512">
        <v>14328.465807731958</v>
      </c>
      <c r="H180" s="512">
        <v>13631.03875927835</v>
      </c>
      <c r="I180" s="512">
        <v>9932.1704969072161</v>
      </c>
      <c r="J180" s="512">
        <v>9826.6064706185571</v>
      </c>
      <c r="K180" s="512">
        <v>10711.930689175257</v>
      </c>
      <c r="L180" s="512">
        <v>10361.913597422681</v>
      </c>
      <c r="M180" s="512">
        <v>9224.8526087628852</v>
      </c>
      <c r="N180" s="512">
        <v>9606.318984536083</v>
      </c>
      <c r="O180" s="512">
        <v>14642.528849484535</v>
      </c>
      <c r="P180" s="512">
        <v>15301.049892783505</v>
      </c>
    </row>
    <row r="181" spans="1:16" s="7" customFormat="1" ht="5.0999999999999996" customHeight="1">
      <c r="B181" s="269"/>
      <c r="C181" s="270"/>
      <c r="D181" s="270"/>
      <c r="E181" s="576"/>
      <c r="F181" s="576"/>
      <c r="G181" s="576"/>
      <c r="H181" s="487"/>
      <c r="I181" s="487"/>
      <c r="J181" s="487"/>
      <c r="K181" s="487"/>
      <c r="L181" s="487"/>
      <c r="M181" s="487"/>
      <c r="N181" s="487"/>
      <c r="O181" s="487"/>
      <c r="P181" s="487"/>
    </row>
    <row r="182" spans="1:16" s="7" customFormat="1" ht="15" customHeight="1">
      <c r="B182" s="261"/>
      <c r="C182" s="262"/>
      <c r="D182" s="262"/>
      <c r="E182" s="253"/>
      <c r="F182" s="253"/>
      <c r="G182" s="253"/>
    </row>
    <row r="183" spans="1:16" s="7" customFormat="1">
      <c r="E183" s="666"/>
      <c r="F183" s="666"/>
      <c r="G183" s="666"/>
      <c r="H183" s="666"/>
      <c r="I183" s="666"/>
      <c r="J183" s="666"/>
      <c r="K183" s="666"/>
      <c r="L183" s="666"/>
      <c r="M183" s="666"/>
      <c r="N183" s="666"/>
      <c r="O183" s="666"/>
      <c r="P183" s="666"/>
    </row>
    <row r="184" spans="1:16" s="7" customFormat="1" ht="15">
      <c r="B184" s="261"/>
      <c r="C184" s="262"/>
      <c r="D184" s="262"/>
      <c r="E184" s="253"/>
      <c r="F184" s="253"/>
      <c r="G184" s="253"/>
    </row>
    <row r="185" spans="1:16" s="7" customFormat="1" ht="15" customHeight="1">
      <c r="B185" s="817" t="s">
        <v>206</v>
      </c>
      <c r="C185" s="818"/>
      <c r="D185" s="587"/>
      <c r="E185" s="399">
        <v>44927</v>
      </c>
      <c r="F185" s="399">
        <v>44958</v>
      </c>
      <c r="G185" s="399">
        <v>44986</v>
      </c>
      <c r="H185" s="399">
        <v>45017</v>
      </c>
      <c r="I185" s="399">
        <v>45047</v>
      </c>
      <c r="J185" s="399">
        <v>45078</v>
      </c>
      <c r="K185" s="399">
        <v>45108</v>
      </c>
      <c r="L185" s="399">
        <v>45139</v>
      </c>
      <c r="M185" s="399">
        <v>45170</v>
      </c>
      <c r="N185" s="399">
        <v>45200</v>
      </c>
      <c r="O185" s="399">
        <v>45231</v>
      </c>
      <c r="P185" s="399">
        <v>45261</v>
      </c>
    </row>
    <row r="186" spans="1:16" s="7" customFormat="1" ht="5.0999999999999996" customHeight="1">
      <c r="B186" s="53"/>
      <c r="C186" s="229"/>
      <c r="D186" s="229"/>
      <c r="E186" s="545"/>
      <c r="F186" s="545"/>
      <c r="G186" s="545"/>
      <c r="H186" s="545"/>
      <c r="I186" s="545"/>
      <c r="J186" s="545"/>
      <c r="K186" s="545"/>
      <c r="L186" s="545"/>
      <c r="M186" s="545"/>
      <c r="N186" s="545"/>
      <c r="O186" s="545"/>
      <c r="P186" s="545"/>
    </row>
    <row r="187" spans="1:16" s="7" customFormat="1" ht="15" customHeight="1">
      <c r="A187" s="547"/>
      <c r="B187" s="470"/>
      <c r="C187" s="200" t="s">
        <v>292</v>
      </c>
      <c r="D187" s="404">
        <v>936</v>
      </c>
      <c r="E187" s="500">
        <v>78</v>
      </c>
      <c r="F187" s="500">
        <v>78</v>
      </c>
      <c r="G187" s="500">
        <v>78</v>
      </c>
      <c r="H187" s="500">
        <v>78</v>
      </c>
      <c r="I187" s="500">
        <v>78</v>
      </c>
      <c r="J187" s="500">
        <v>78</v>
      </c>
      <c r="K187" s="500">
        <v>78</v>
      </c>
      <c r="L187" s="500">
        <v>78</v>
      </c>
      <c r="M187" s="500">
        <v>78</v>
      </c>
      <c r="N187" s="500">
        <v>78</v>
      </c>
      <c r="O187" s="500">
        <v>78</v>
      </c>
      <c r="P187" s="548">
        <v>78</v>
      </c>
    </row>
    <row r="188" spans="1:16" s="7" customFormat="1" ht="15" customHeight="1">
      <c r="A188" s="547"/>
      <c r="B188" s="470"/>
      <c r="C188" s="200" t="s">
        <v>210</v>
      </c>
      <c r="D188" s="404">
        <v>2400</v>
      </c>
      <c r="E188" s="500">
        <v>200</v>
      </c>
      <c r="F188" s="500">
        <v>200</v>
      </c>
      <c r="G188" s="500">
        <v>200</v>
      </c>
      <c r="H188" s="500">
        <v>200</v>
      </c>
      <c r="I188" s="500">
        <v>200</v>
      </c>
      <c r="J188" s="500">
        <v>200</v>
      </c>
      <c r="K188" s="500">
        <v>200</v>
      </c>
      <c r="L188" s="500">
        <v>200</v>
      </c>
      <c r="M188" s="500">
        <v>200</v>
      </c>
      <c r="N188" s="500">
        <v>200</v>
      </c>
      <c r="O188" s="500">
        <v>200</v>
      </c>
      <c r="P188" s="548">
        <v>200</v>
      </c>
    </row>
    <row r="189" spans="1:16" s="7" customFormat="1" ht="15" customHeight="1">
      <c r="A189" s="547"/>
      <c r="B189" s="470"/>
      <c r="C189" s="200" t="s">
        <v>212</v>
      </c>
      <c r="D189" s="404">
        <v>14024.47</v>
      </c>
      <c r="E189" s="500">
        <v>1052.0999999999999</v>
      </c>
      <c r="F189" s="500">
        <v>1000</v>
      </c>
      <c r="G189" s="500">
        <v>1799.24</v>
      </c>
      <c r="H189" s="500">
        <v>1066.4899999999998</v>
      </c>
      <c r="I189" s="500">
        <v>1023</v>
      </c>
      <c r="J189" s="500">
        <v>1391.97</v>
      </c>
      <c r="K189" s="500">
        <v>1759.75</v>
      </c>
      <c r="L189" s="500">
        <v>1075.8499999999999</v>
      </c>
      <c r="M189" s="500">
        <v>150</v>
      </c>
      <c r="N189" s="500">
        <v>1106.07</v>
      </c>
      <c r="O189" s="500">
        <v>1300</v>
      </c>
      <c r="P189" s="548">
        <v>1300</v>
      </c>
    </row>
    <row r="190" spans="1:16" s="7" customFormat="1" ht="15" customHeight="1">
      <c r="A190" s="547"/>
      <c r="B190" s="470"/>
      <c r="C190" s="200" t="s">
        <v>214</v>
      </c>
      <c r="D190" s="404">
        <v>22000</v>
      </c>
      <c r="E190" s="500">
        <v>1622</v>
      </c>
      <c r="F190" s="500">
        <v>1891</v>
      </c>
      <c r="G190" s="500">
        <v>1775</v>
      </c>
      <c r="H190" s="500">
        <v>1822</v>
      </c>
      <c r="I190" s="500">
        <v>1628</v>
      </c>
      <c r="J190" s="500">
        <v>1880</v>
      </c>
      <c r="K190" s="500">
        <v>2004</v>
      </c>
      <c r="L190" s="500">
        <v>2404</v>
      </c>
      <c r="M190" s="500">
        <v>1254</v>
      </c>
      <c r="N190" s="500">
        <v>2353</v>
      </c>
      <c r="O190" s="500">
        <v>1798</v>
      </c>
      <c r="P190" s="548">
        <v>1569</v>
      </c>
    </row>
    <row r="191" spans="1:16" s="7" customFormat="1" ht="15" customHeight="1">
      <c r="A191" s="547"/>
      <c r="B191" s="470"/>
      <c r="C191" s="200" t="s">
        <v>216</v>
      </c>
      <c r="D191" s="404">
        <v>175910.82753814431</v>
      </c>
      <c r="E191" s="500">
        <v>13247</v>
      </c>
      <c r="F191" s="500">
        <v>14355</v>
      </c>
      <c r="G191" s="500">
        <v>14014</v>
      </c>
      <c r="H191" s="500">
        <v>13805</v>
      </c>
      <c r="I191" s="500">
        <v>15351</v>
      </c>
      <c r="J191" s="500">
        <v>14667</v>
      </c>
      <c r="K191" s="500">
        <v>14667.15</v>
      </c>
      <c r="L191" s="500">
        <v>15964.69</v>
      </c>
      <c r="M191" s="500">
        <v>13352.55</v>
      </c>
      <c r="N191" s="500">
        <v>12905.2</v>
      </c>
      <c r="O191" s="500">
        <v>17424.874475876284</v>
      </c>
      <c r="P191" s="548">
        <v>16157.363062268036</v>
      </c>
    </row>
    <row r="192" spans="1:16" s="7" customFormat="1" ht="15" hidden="1" customHeight="1">
      <c r="A192" s="547"/>
      <c r="B192" s="575"/>
      <c r="C192" s="200" t="s">
        <v>203</v>
      </c>
      <c r="D192" s="200"/>
      <c r="E192" s="471"/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P192" s="471"/>
    </row>
    <row r="193" spans="1:16" s="7" customFormat="1" ht="5.0999999999999996" customHeight="1">
      <c r="B193" s="269"/>
      <c r="C193" s="270"/>
      <c r="D193" s="270"/>
      <c r="E193" s="576"/>
      <c r="F193" s="576"/>
      <c r="G193" s="576"/>
      <c r="H193" s="576"/>
      <c r="I193" s="576"/>
      <c r="J193" s="576"/>
      <c r="K193" s="576"/>
      <c r="L193" s="576"/>
      <c r="M193" s="576"/>
      <c r="N193" s="576"/>
      <c r="O193" s="576"/>
      <c r="P193" s="576"/>
    </row>
    <row r="194" spans="1:16" s="7" customFormat="1" ht="5.0999999999999996" customHeight="1">
      <c r="B194" s="277"/>
      <c r="C194" s="278"/>
      <c r="D194" s="278"/>
      <c r="E194" s="577"/>
      <c r="F194" s="577"/>
      <c r="G194" s="577"/>
      <c r="H194" s="577"/>
      <c r="I194" s="577"/>
      <c r="J194" s="577"/>
      <c r="K194" s="577"/>
      <c r="L194" s="577"/>
      <c r="M194" s="577"/>
      <c r="N194" s="577"/>
      <c r="O194" s="577"/>
      <c r="P194" s="577"/>
    </row>
    <row r="195" spans="1:16" s="101" customFormat="1" ht="15" customHeight="1">
      <c r="A195" s="432"/>
      <c r="B195" s="89"/>
      <c r="C195" s="523" t="s">
        <v>218</v>
      </c>
      <c r="D195" s="523"/>
      <c r="E195" s="512">
        <v>16199.1</v>
      </c>
      <c r="F195" s="512">
        <v>17524</v>
      </c>
      <c r="G195" s="512">
        <v>17866.239999999998</v>
      </c>
      <c r="H195" s="512">
        <v>16971.489999999998</v>
      </c>
      <c r="I195" s="512">
        <v>18280</v>
      </c>
      <c r="J195" s="512">
        <v>18216.97</v>
      </c>
      <c r="K195" s="512">
        <v>18708.900000000001</v>
      </c>
      <c r="L195" s="512">
        <v>19722.54</v>
      </c>
      <c r="M195" s="512">
        <v>15034.55</v>
      </c>
      <c r="N195" s="512">
        <v>16642.27</v>
      </c>
      <c r="O195" s="512">
        <v>20800.874475876284</v>
      </c>
      <c r="P195" s="512">
        <v>19304.363062268036</v>
      </c>
    </row>
    <row r="196" spans="1:16" s="7" customFormat="1" ht="5.0999999999999996" customHeight="1">
      <c r="B196" s="269"/>
      <c r="C196" s="270"/>
      <c r="D196" s="270"/>
      <c r="E196" s="576"/>
      <c r="F196" s="576"/>
      <c r="G196" s="576"/>
      <c r="H196" s="487"/>
      <c r="I196" s="487"/>
      <c r="J196" s="487"/>
      <c r="K196" s="487"/>
      <c r="L196" s="487"/>
      <c r="M196" s="487"/>
      <c r="N196" s="487"/>
      <c r="O196" s="487"/>
      <c r="P196" s="487"/>
    </row>
    <row r="197" spans="1:16" s="7" customFormat="1"/>
    <row r="198" spans="1:16" s="7" customFormat="1" ht="5.0999999999999996" customHeight="1">
      <c r="B198" s="269"/>
      <c r="C198" s="270"/>
      <c r="D198" s="270"/>
      <c r="E198" s="576"/>
      <c r="F198" s="576"/>
      <c r="G198" s="576"/>
      <c r="H198" s="576"/>
      <c r="I198" s="576"/>
      <c r="J198" s="576"/>
      <c r="K198" s="576"/>
      <c r="L198" s="576"/>
      <c r="M198" s="576"/>
      <c r="N198" s="576"/>
      <c r="O198" s="576"/>
      <c r="P198" s="576"/>
    </row>
    <row r="199" spans="1:16" s="7" customFormat="1" ht="5.0999999999999996" customHeight="1">
      <c r="B199" s="277"/>
      <c r="C199" s="278"/>
      <c r="D199" s="278"/>
      <c r="E199" s="577"/>
      <c r="F199" s="577"/>
      <c r="G199" s="577"/>
      <c r="H199" s="577"/>
      <c r="I199" s="577"/>
      <c r="J199" s="577"/>
      <c r="K199" s="577"/>
      <c r="L199" s="577"/>
      <c r="M199" s="577"/>
      <c r="N199" s="577"/>
      <c r="O199" s="577"/>
      <c r="P199" s="577"/>
    </row>
    <row r="200" spans="1:16" s="101" customFormat="1" ht="15" customHeight="1">
      <c r="A200" s="432"/>
      <c r="B200" s="89"/>
      <c r="C200" s="523" t="s">
        <v>220</v>
      </c>
      <c r="D200" s="730"/>
      <c r="E200" s="512">
        <v>16199.1</v>
      </c>
      <c r="F200" s="512">
        <v>17524</v>
      </c>
      <c r="G200" s="512">
        <v>17866.239999999998</v>
      </c>
      <c r="H200" s="512">
        <v>16971.489999999998</v>
      </c>
      <c r="I200" s="512">
        <v>18280</v>
      </c>
      <c r="J200" s="512">
        <v>18216.97</v>
      </c>
      <c r="K200" s="512">
        <v>18708.900000000001</v>
      </c>
      <c r="L200" s="512">
        <v>19722.54</v>
      </c>
      <c r="M200" s="512">
        <v>15034.55</v>
      </c>
      <c r="N200" s="512">
        <v>16642.27</v>
      </c>
      <c r="O200" s="512">
        <v>20800.874475876284</v>
      </c>
      <c r="P200" s="512">
        <v>19304.363062268036</v>
      </c>
    </row>
    <row r="201" spans="1:16" s="7" customFormat="1" ht="5.0999999999999996" customHeight="1">
      <c r="B201" s="269"/>
      <c r="C201" s="270"/>
      <c r="D201" s="270"/>
      <c r="E201" s="576"/>
      <c r="F201" s="576"/>
      <c r="G201" s="576"/>
      <c r="H201" s="487"/>
      <c r="I201" s="487"/>
      <c r="J201" s="487"/>
      <c r="K201" s="487"/>
      <c r="L201" s="487"/>
      <c r="M201" s="487"/>
      <c r="N201" s="487"/>
      <c r="O201" s="487"/>
      <c r="P201" s="487"/>
    </row>
    <row r="202" spans="1:16" s="7" customFormat="1"/>
    <row r="203" spans="1:16" s="7" customFormat="1"/>
    <row r="204" spans="1:16" s="7" customFormat="1"/>
    <row r="205" spans="1:16" s="7" customFormat="1"/>
    <row r="206" spans="1:16" s="7" customFormat="1"/>
    <row r="207" spans="1:16" s="7" customFormat="1"/>
    <row r="208" spans="1:16" s="7" customFormat="1"/>
    <row r="209" s="7" customFormat="1"/>
    <row r="210" s="7" customFormat="1"/>
    <row r="211" s="7" customFormat="1"/>
    <row r="212" s="7" customFormat="1"/>
    <row r="213" s="7" customFormat="1"/>
    <row r="214" s="7" customFormat="1"/>
    <row r="215" s="7" customFormat="1"/>
    <row r="216" s="7" customFormat="1"/>
    <row r="217" s="7" customFormat="1"/>
    <row r="218" s="7" customFormat="1"/>
    <row r="219" s="7" customFormat="1"/>
    <row r="220" s="7" customFormat="1"/>
    <row r="221" s="7" customFormat="1"/>
    <row r="222" s="7" customFormat="1"/>
    <row r="223" s="7" customFormat="1"/>
    <row r="224" s="7" customFormat="1"/>
    <row r="225" s="7" customFormat="1"/>
    <row r="226" s="7" customFormat="1"/>
    <row r="227" s="7" customFormat="1"/>
    <row r="228" s="7" customFormat="1"/>
    <row r="229" s="7" customFormat="1"/>
    <row r="230" s="7" customFormat="1"/>
    <row r="231" s="7" customFormat="1"/>
    <row r="232" s="7" customFormat="1"/>
    <row r="233" s="7" customFormat="1"/>
    <row r="234" s="7" customFormat="1"/>
    <row r="235" s="7" customFormat="1"/>
    <row r="236" s="7" customFormat="1"/>
    <row r="237" s="7" customFormat="1"/>
    <row r="238" s="7" customFormat="1"/>
    <row r="239" s="7" customFormat="1"/>
    <row r="240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  <row r="254" s="7" customFormat="1"/>
    <row r="255" s="7" customFormat="1"/>
    <row r="256" s="7" customFormat="1"/>
    <row r="257" s="7" customFormat="1"/>
    <row r="258" s="7" customFormat="1"/>
    <row r="259" s="7" customFormat="1"/>
    <row r="260" s="7" customFormat="1"/>
    <row r="261" s="7" customFormat="1"/>
    <row r="262" s="7" customFormat="1"/>
    <row r="263" s="7" customFormat="1"/>
    <row r="264" s="7" customFormat="1"/>
    <row r="265" s="7" customFormat="1"/>
    <row r="266" s="7" customFormat="1"/>
    <row r="267" s="7" customFormat="1"/>
    <row r="268" s="7" customFormat="1"/>
    <row r="269" s="7" customFormat="1"/>
    <row r="270" s="7" customFormat="1"/>
    <row r="271" s="7" customFormat="1"/>
    <row r="272" s="7" customFormat="1"/>
    <row r="273" s="7" customFormat="1"/>
    <row r="274" s="7" customFormat="1"/>
    <row r="275" s="7" customFormat="1"/>
    <row r="276" s="7" customFormat="1"/>
    <row r="277" s="7" customFormat="1"/>
    <row r="278" s="7" customFormat="1"/>
    <row r="279" s="7" customFormat="1"/>
    <row r="280" s="7" customFormat="1"/>
    <row r="281" s="7" customFormat="1"/>
    <row r="282" s="7" customFormat="1"/>
    <row r="283" s="7" customFormat="1"/>
    <row r="284" s="7" customFormat="1"/>
    <row r="285" s="7" customFormat="1"/>
    <row r="286" s="7" customFormat="1"/>
    <row r="287" s="7" customFormat="1"/>
    <row r="288" s="7" customFormat="1"/>
    <row r="289" s="7" customFormat="1"/>
    <row r="290" s="7" customFormat="1"/>
    <row r="291" s="7" customFormat="1"/>
    <row r="292" s="7" customFormat="1"/>
    <row r="293" s="7" customFormat="1"/>
    <row r="294" s="7" customFormat="1"/>
    <row r="295" s="7" customFormat="1"/>
    <row r="296" s="7" customFormat="1"/>
    <row r="297" s="7" customFormat="1"/>
    <row r="298" s="7" customFormat="1"/>
    <row r="299" s="7" customFormat="1"/>
    <row r="300" s="7" customFormat="1"/>
    <row r="301" s="7" customFormat="1"/>
    <row r="302" s="7" customFormat="1"/>
    <row r="303" s="7" customFormat="1"/>
    <row r="304" s="7" customFormat="1"/>
    <row r="305" s="7" customFormat="1"/>
    <row r="306" s="7" customFormat="1"/>
    <row r="307" s="7" customFormat="1"/>
    <row r="308" s="7" customFormat="1"/>
    <row r="309" s="7" customFormat="1"/>
    <row r="310" s="7" customFormat="1"/>
    <row r="311" s="7" customFormat="1"/>
    <row r="312" s="7" customFormat="1"/>
    <row r="313" s="7" customFormat="1"/>
    <row r="314" s="7" customFormat="1"/>
    <row r="315" s="7" customFormat="1"/>
    <row r="316" s="7" customFormat="1"/>
    <row r="317" s="7" customFormat="1"/>
    <row r="318" s="7" customFormat="1"/>
    <row r="319" s="7" customFormat="1"/>
    <row r="320" s="7" customFormat="1"/>
    <row r="321" s="7" customFormat="1"/>
    <row r="322" s="7" customFormat="1"/>
    <row r="323" s="7" customFormat="1"/>
    <row r="324" s="7" customFormat="1"/>
    <row r="325" s="7" customFormat="1"/>
    <row r="326" s="7" customFormat="1"/>
    <row r="327" s="7" customFormat="1"/>
    <row r="328" s="7" customFormat="1"/>
    <row r="329" s="7" customFormat="1"/>
    <row r="330" s="7" customFormat="1"/>
    <row r="331" s="7" customFormat="1"/>
    <row r="332" s="7" customFormat="1"/>
    <row r="333" s="7" customFormat="1"/>
    <row r="334" s="7" customFormat="1"/>
    <row r="335" s="7" customFormat="1"/>
    <row r="336" s="7" customFormat="1"/>
    <row r="337" s="7" customFormat="1"/>
    <row r="338" s="7" customFormat="1"/>
    <row r="339" s="7" customFormat="1"/>
    <row r="340" s="7" customFormat="1"/>
    <row r="341" s="7" customFormat="1"/>
    <row r="342" s="7" customFormat="1"/>
    <row r="343" s="7" customFormat="1"/>
    <row r="344" s="7" customFormat="1"/>
    <row r="345" s="7" customFormat="1"/>
    <row r="346" s="7" customFormat="1"/>
    <row r="347" s="7" customFormat="1"/>
    <row r="348" s="7" customFormat="1"/>
    <row r="349" s="7" customFormat="1"/>
    <row r="350" s="7" customFormat="1"/>
    <row r="351" s="7" customFormat="1"/>
    <row r="352" s="7" customFormat="1"/>
    <row r="353" s="7" customFormat="1"/>
    <row r="354" s="7" customFormat="1"/>
    <row r="355" s="7" customFormat="1"/>
    <row r="356" s="7" customFormat="1"/>
    <row r="357" s="7" customFormat="1"/>
    <row r="358" s="7" customFormat="1"/>
    <row r="359" s="7" customFormat="1"/>
    <row r="360" s="7" customFormat="1"/>
    <row r="361" s="7" customFormat="1"/>
    <row r="362" s="7" customFormat="1"/>
    <row r="363" s="7" customFormat="1"/>
    <row r="364" s="7" customFormat="1"/>
    <row r="365" s="7" customFormat="1"/>
    <row r="366" s="7" customFormat="1"/>
    <row r="367" s="7" customFormat="1"/>
    <row r="368" s="7" customFormat="1"/>
    <row r="369" s="7" customFormat="1"/>
    <row r="370" s="7" customFormat="1"/>
    <row r="371" s="7" customFormat="1"/>
    <row r="372" s="7" customFormat="1"/>
    <row r="373" s="7" customFormat="1"/>
    <row r="374" s="7" customFormat="1"/>
    <row r="375" s="7" customFormat="1"/>
    <row r="376" s="7" customFormat="1"/>
    <row r="377" s="7" customFormat="1"/>
    <row r="378" s="7" customFormat="1"/>
    <row r="379" s="7" customFormat="1"/>
    <row r="380" s="7" customFormat="1"/>
    <row r="381" s="7" customFormat="1"/>
    <row r="382" s="7" customFormat="1"/>
    <row r="383" s="7" customFormat="1"/>
    <row r="384" s="7" customFormat="1"/>
    <row r="385" s="7" customFormat="1"/>
    <row r="386" s="7" customFormat="1"/>
    <row r="387" s="7" customFormat="1"/>
    <row r="388" s="7" customFormat="1"/>
    <row r="389" s="7" customFormat="1"/>
    <row r="390" s="7" customFormat="1"/>
    <row r="391" s="7" customFormat="1"/>
    <row r="392" s="7" customFormat="1"/>
    <row r="393" s="7" customFormat="1"/>
    <row r="394" s="7" customFormat="1"/>
    <row r="395" s="7" customFormat="1"/>
    <row r="396" s="7" customFormat="1"/>
    <row r="397" s="7" customFormat="1"/>
    <row r="398" s="7" customFormat="1"/>
    <row r="399" s="7" customFormat="1"/>
    <row r="400" s="7" customFormat="1"/>
    <row r="401" s="7" customFormat="1"/>
    <row r="402" s="7" customFormat="1"/>
    <row r="403" s="7" customFormat="1"/>
    <row r="404" s="7" customFormat="1"/>
    <row r="405" s="7" customFormat="1"/>
    <row r="406" s="7" customFormat="1"/>
    <row r="407" s="7" customFormat="1"/>
    <row r="408" s="7" customFormat="1"/>
    <row r="409" s="7" customFormat="1"/>
    <row r="410" s="7" customFormat="1"/>
    <row r="411" s="7" customFormat="1"/>
    <row r="412" s="7" customFormat="1"/>
    <row r="413" s="7" customFormat="1"/>
    <row r="414" s="7" customFormat="1"/>
    <row r="415" s="7" customFormat="1"/>
    <row r="416" s="7" customFormat="1"/>
    <row r="417" s="7" customFormat="1"/>
    <row r="418" s="7" customFormat="1"/>
    <row r="419" s="7" customFormat="1"/>
    <row r="420" s="7" customFormat="1"/>
    <row r="421" s="7" customFormat="1"/>
    <row r="422" s="7" customFormat="1"/>
    <row r="423" s="7" customFormat="1"/>
    <row r="424" s="7" customFormat="1"/>
    <row r="425" s="7" customFormat="1"/>
    <row r="426" s="7" customFormat="1"/>
    <row r="427" s="7" customFormat="1"/>
    <row r="428" s="7" customFormat="1"/>
    <row r="429" s="7" customFormat="1"/>
    <row r="430" s="7" customFormat="1"/>
    <row r="431" s="7" customFormat="1"/>
    <row r="432" s="7" customFormat="1"/>
    <row r="433" s="7" customFormat="1"/>
    <row r="434" s="7" customFormat="1"/>
    <row r="435" s="7" customFormat="1"/>
    <row r="436" s="7" customFormat="1"/>
    <row r="437" s="7" customFormat="1"/>
    <row r="438" s="7" customFormat="1"/>
    <row r="439" s="7" customFormat="1"/>
    <row r="440" s="7" customFormat="1"/>
    <row r="441" s="7" customFormat="1"/>
    <row r="442" s="7" customFormat="1"/>
    <row r="443" s="7" customFormat="1"/>
    <row r="444" s="7" customFormat="1"/>
    <row r="445" s="7" customFormat="1"/>
    <row r="446" s="7" customFormat="1"/>
    <row r="447" s="7" customFormat="1"/>
    <row r="448" s="7" customFormat="1"/>
    <row r="449" s="7" customFormat="1"/>
    <row r="450" s="7" customFormat="1"/>
    <row r="451" s="7" customFormat="1"/>
    <row r="452" s="7" customFormat="1"/>
    <row r="453" s="7" customFormat="1"/>
    <row r="454" s="7" customFormat="1"/>
    <row r="455" s="7" customFormat="1"/>
    <row r="456" s="7" customFormat="1"/>
    <row r="457" s="7" customFormat="1"/>
    <row r="458" s="7" customFormat="1"/>
    <row r="459" s="7" customFormat="1"/>
    <row r="460" s="7" customFormat="1"/>
    <row r="461" s="7" customFormat="1"/>
    <row r="462" s="7" customFormat="1"/>
    <row r="463" s="7" customFormat="1"/>
    <row r="464" s="7" customFormat="1"/>
    <row r="465" s="7" customFormat="1"/>
    <row r="466" s="7" customFormat="1"/>
    <row r="467" s="7" customFormat="1"/>
    <row r="468" s="7" customFormat="1"/>
    <row r="469" s="7" customFormat="1"/>
    <row r="470" s="7" customFormat="1"/>
    <row r="471" s="7" customFormat="1"/>
    <row r="472" s="7" customFormat="1"/>
    <row r="473" s="7" customFormat="1"/>
    <row r="474" s="7" customFormat="1"/>
    <row r="475" s="7" customFormat="1"/>
    <row r="476" s="7" customFormat="1"/>
    <row r="477" s="7" customFormat="1"/>
    <row r="478" s="7" customFormat="1"/>
    <row r="479" s="7" customFormat="1"/>
    <row r="480" s="7" customFormat="1"/>
    <row r="481" s="7" customFormat="1"/>
    <row r="482" s="7" customFormat="1"/>
    <row r="483" s="7" customFormat="1"/>
    <row r="484" s="7" customFormat="1"/>
    <row r="485" s="7" customFormat="1"/>
    <row r="486" s="7" customFormat="1"/>
    <row r="487" s="7" customFormat="1"/>
    <row r="488" s="7" customFormat="1"/>
    <row r="489" s="7" customFormat="1"/>
    <row r="490" s="7" customFormat="1"/>
    <row r="491" s="7" customFormat="1"/>
    <row r="492" s="7" customFormat="1"/>
    <row r="493" s="7" customFormat="1"/>
    <row r="494" s="7" customFormat="1"/>
    <row r="495" s="7" customFormat="1"/>
    <row r="496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  <row r="721" s="7" customFormat="1"/>
    <row r="722" s="7" customFormat="1"/>
    <row r="723" s="7" customFormat="1"/>
    <row r="724" s="7" customFormat="1"/>
    <row r="725" s="7" customFormat="1"/>
    <row r="726" s="7" customFormat="1"/>
    <row r="727" s="7" customFormat="1"/>
    <row r="728" s="7" customFormat="1"/>
    <row r="729" s="7" customFormat="1"/>
    <row r="730" s="7" customFormat="1"/>
    <row r="731" s="7" customFormat="1"/>
    <row r="732" s="7" customFormat="1"/>
    <row r="733" s="7" customFormat="1"/>
    <row r="734" s="7" customFormat="1"/>
    <row r="735" s="7" customFormat="1"/>
    <row r="736" s="7" customFormat="1"/>
    <row r="737" s="7" customFormat="1"/>
    <row r="738" s="7" customFormat="1"/>
    <row r="739" s="7" customFormat="1"/>
    <row r="740" s="7" customFormat="1"/>
    <row r="741" s="7" customFormat="1"/>
    <row r="742" s="7" customFormat="1"/>
    <row r="743" s="7" customFormat="1"/>
    <row r="744" s="7" customFormat="1"/>
    <row r="745" s="7" customFormat="1"/>
    <row r="746" s="7" customFormat="1"/>
    <row r="747" s="7" customFormat="1"/>
    <row r="748" s="7" customFormat="1"/>
    <row r="749" s="7" customFormat="1"/>
    <row r="750" s="7" customFormat="1"/>
    <row r="751" s="7" customFormat="1"/>
    <row r="752" s="7" customFormat="1"/>
    <row r="753" s="7" customFormat="1"/>
    <row r="754" s="7" customFormat="1"/>
    <row r="755" s="7" customFormat="1"/>
    <row r="756" s="7" customFormat="1"/>
    <row r="757" s="7" customFormat="1"/>
    <row r="758" s="7" customFormat="1"/>
    <row r="759" s="7" customFormat="1"/>
    <row r="760" s="7" customFormat="1"/>
    <row r="761" s="7" customFormat="1"/>
    <row r="762" s="7" customFormat="1"/>
    <row r="763" s="7" customFormat="1"/>
    <row r="764" s="7" customFormat="1"/>
    <row r="765" s="7" customFormat="1"/>
    <row r="766" s="7" customFormat="1"/>
    <row r="767" s="7" customFormat="1"/>
    <row r="768" s="7" customFormat="1"/>
    <row r="769" s="7" customFormat="1"/>
    <row r="770" s="7" customFormat="1"/>
    <row r="771" s="7" customFormat="1"/>
    <row r="772" s="7" customFormat="1"/>
    <row r="773" s="7" customFormat="1"/>
    <row r="774" s="7" customFormat="1"/>
    <row r="775" s="7" customFormat="1"/>
    <row r="776" s="7" customFormat="1"/>
    <row r="777" s="7" customFormat="1"/>
    <row r="778" s="7" customFormat="1"/>
    <row r="779" s="7" customFormat="1"/>
    <row r="780" s="7" customFormat="1"/>
    <row r="781" s="7" customFormat="1"/>
    <row r="782" s="7" customFormat="1"/>
    <row r="783" s="7" customFormat="1"/>
    <row r="784" s="7" customFormat="1"/>
    <row r="785" s="7" customFormat="1"/>
    <row r="786" s="7" customFormat="1"/>
    <row r="787" s="7" customFormat="1"/>
    <row r="788" s="7" customFormat="1"/>
    <row r="789" s="7" customFormat="1"/>
    <row r="790" s="7" customFormat="1"/>
    <row r="791" s="7" customFormat="1"/>
    <row r="792" s="7" customFormat="1"/>
    <row r="793" s="7" customFormat="1"/>
    <row r="794" s="7" customFormat="1"/>
    <row r="795" s="7" customFormat="1"/>
    <row r="796" s="7" customFormat="1"/>
    <row r="797" s="7" customFormat="1"/>
    <row r="798" s="7" customFormat="1"/>
    <row r="799" s="7" customFormat="1"/>
    <row r="800" s="7" customFormat="1"/>
    <row r="801" s="7" customFormat="1"/>
    <row r="802" s="7" customFormat="1"/>
    <row r="803" s="7" customFormat="1"/>
    <row r="804" s="7" customFormat="1"/>
    <row r="805" s="7" customFormat="1"/>
    <row r="806" s="7" customFormat="1"/>
    <row r="807" s="7" customFormat="1"/>
    <row r="808" s="7" customFormat="1"/>
    <row r="809" s="7" customFormat="1"/>
    <row r="810" s="7" customFormat="1"/>
    <row r="811" s="7" customFormat="1"/>
    <row r="812" s="7" customFormat="1"/>
    <row r="813" s="7" customFormat="1"/>
    <row r="814" s="7" customFormat="1"/>
    <row r="815" s="7" customFormat="1"/>
    <row r="816" s="7" customFormat="1"/>
    <row r="817" s="7" customFormat="1"/>
    <row r="818" s="7" customFormat="1"/>
    <row r="819" s="7" customFormat="1"/>
    <row r="820" s="7" customFormat="1"/>
    <row r="821" s="7" customFormat="1"/>
    <row r="822" s="7" customFormat="1"/>
    <row r="823" s="7" customFormat="1"/>
    <row r="824" s="7" customFormat="1"/>
    <row r="825" s="7" customFormat="1"/>
    <row r="826" s="7" customFormat="1"/>
    <row r="827" s="7" customFormat="1"/>
    <row r="828" s="7" customFormat="1"/>
    <row r="829" s="7" customFormat="1"/>
    <row r="830" s="7" customFormat="1"/>
    <row r="831" s="7" customFormat="1"/>
    <row r="832" s="7" customFormat="1"/>
    <row r="833" s="7" customFormat="1"/>
    <row r="834" s="7" customFormat="1"/>
    <row r="835" s="7" customFormat="1"/>
    <row r="836" s="7" customFormat="1"/>
    <row r="837" s="7" customFormat="1"/>
    <row r="838" s="7" customFormat="1"/>
    <row r="839" s="7" customFormat="1"/>
    <row r="840" s="7" customFormat="1"/>
    <row r="841" s="7" customFormat="1"/>
    <row r="842" s="7" customFormat="1"/>
    <row r="843" s="7" customFormat="1"/>
    <row r="844" s="7" customFormat="1"/>
    <row r="845" s="7" customFormat="1"/>
    <row r="846" s="7" customFormat="1"/>
    <row r="847" s="7" customFormat="1"/>
    <row r="848" s="7" customFormat="1"/>
    <row r="849" s="7" customFormat="1"/>
    <row r="850" s="7" customFormat="1"/>
    <row r="851" s="7" customFormat="1"/>
    <row r="852" s="7" customFormat="1"/>
    <row r="853" s="7" customFormat="1"/>
    <row r="854" s="7" customFormat="1"/>
    <row r="855" s="7" customFormat="1"/>
    <row r="856" s="7" customFormat="1"/>
    <row r="857" s="7" customFormat="1"/>
    <row r="858" s="7" customFormat="1"/>
    <row r="859" s="7" customFormat="1"/>
    <row r="860" s="7" customFormat="1"/>
    <row r="861" s="7" customFormat="1"/>
    <row r="862" s="7" customFormat="1"/>
    <row r="863" s="7" customFormat="1"/>
    <row r="864" s="7" customFormat="1"/>
    <row r="865" s="7" customFormat="1"/>
    <row r="866" s="7" customFormat="1"/>
    <row r="867" s="7" customFormat="1"/>
    <row r="868" s="7" customFormat="1"/>
    <row r="869" s="7" customFormat="1"/>
    <row r="870" s="7" customFormat="1"/>
    <row r="871" s="7" customFormat="1"/>
    <row r="872" s="7" customFormat="1"/>
    <row r="873" s="7" customFormat="1"/>
    <row r="874" s="7" customFormat="1"/>
    <row r="875" s="7" customFormat="1"/>
    <row r="876" s="7" customFormat="1"/>
    <row r="877" s="7" customFormat="1"/>
    <row r="878" s="7" customFormat="1"/>
    <row r="879" s="7" customFormat="1"/>
    <row r="880" s="7" customFormat="1"/>
    <row r="881" s="7" customFormat="1"/>
    <row r="882" s="7" customFormat="1"/>
    <row r="883" s="7" customFormat="1"/>
    <row r="884" s="7" customFormat="1"/>
    <row r="885" s="7" customFormat="1"/>
    <row r="886" s="7" customFormat="1"/>
    <row r="887" s="7" customFormat="1"/>
    <row r="888" s="7" customFormat="1"/>
    <row r="889" s="7" customFormat="1"/>
    <row r="890" s="7" customFormat="1"/>
    <row r="891" s="7" customFormat="1"/>
    <row r="892" s="7" customFormat="1"/>
    <row r="893" s="7" customFormat="1"/>
    <row r="894" s="7" customFormat="1"/>
    <row r="895" s="7" customFormat="1"/>
    <row r="896" s="7" customFormat="1"/>
    <row r="897" s="7" customFormat="1"/>
    <row r="898" s="7" customFormat="1"/>
    <row r="899" s="7" customFormat="1"/>
    <row r="900" s="7" customFormat="1"/>
    <row r="901" s="7" customFormat="1"/>
    <row r="902" s="7" customFormat="1"/>
    <row r="903" s="7" customFormat="1"/>
    <row r="904" s="7" customFormat="1"/>
    <row r="905" s="7" customFormat="1"/>
    <row r="906" s="7" customFormat="1"/>
    <row r="907" s="7" customFormat="1"/>
    <row r="908" s="7" customFormat="1"/>
    <row r="909" s="7" customFormat="1"/>
    <row r="910" s="7" customFormat="1"/>
    <row r="911" s="7" customFormat="1"/>
    <row r="912" s="7" customFormat="1"/>
    <row r="913" s="7" customFormat="1"/>
    <row r="914" s="7" customFormat="1"/>
    <row r="915" s="7" customFormat="1"/>
    <row r="916" s="7" customFormat="1"/>
    <row r="917" s="7" customFormat="1"/>
    <row r="918" s="7" customFormat="1"/>
    <row r="919" s="7" customFormat="1"/>
    <row r="920" s="7" customFormat="1"/>
    <row r="921" s="7" customFormat="1"/>
    <row r="922" s="7" customFormat="1"/>
    <row r="923" s="7" customFormat="1"/>
    <row r="924" s="7" customFormat="1"/>
    <row r="925" s="7" customFormat="1"/>
    <row r="926" s="7" customFormat="1"/>
    <row r="927" s="7" customFormat="1"/>
    <row r="928" s="7" customFormat="1"/>
    <row r="929" s="7" customFormat="1"/>
    <row r="930" s="7" customFormat="1"/>
    <row r="931" s="7" customFormat="1"/>
    <row r="932" s="7" customFormat="1"/>
    <row r="933" s="7" customFormat="1"/>
    <row r="934" s="7" customFormat="1"/>
    <row r="935" s="7" customFormat="1"/>
    <row r="936" s="7" customFormat="1"/>
    <row r="937" s="7" customFormat="1"/>
    <row r="938" s="7" customFormat="1"/>
    <row r="939" s="7" customFormat="1"/>
    <row r="940" s="7" customFormat="1"/>
    <row r="941" s="7" customFormat="1"/>
    <row r="942" s="7" customFormat="1"/>
    <row r="943" s="7" customFormat="1"/>
    <row r="944" s="7" customFormat="1"/>
    <row r="945" s="7" customFormat="1"/>
    <row r="946" s="7" customFormat="1"/>
    <row r="947" s="7" customFormat="1"/>
    <row r="948" s="7" customFormat="1"/>
    <row r="949" s="7" customFormat="1"/>
    <row r="950" s="7" customFormat="1"/>
    <row r="951" s="7" customFormat="1"/>
    <row r="952" s="7" customFormat="1"/>
    <row r="953" s="7" customFormat="1"/>
    <row r="954" s="7" customFormat="1"/>
    <row r="955" s="7" customFormat="1"/>
    <row r="956" s="7" customFormat="1"/>
    <row r="957" s="7" customFormat="1"/>
    <row r="958" s="7" customFormat="1"/>
    <row r="959" s="7" customFormat="1"/>
    <row r="960" s="7" customFormat="1"/>
    <row r="961" s="7" customFormat="1"/>
    <row r="962" s="7" customFormat="1"/>
    <row r="963" s="7" customFormat="1"/>
    <row r="964" s="7" customFormat="1"/>
    <row r="965" s="7" customFormat="1"/>
    <row r="966" s="7" customFormat="1"/>
    <row r="967" s="7" customFormat="1"/>
    <row r="968" s="7" customFormat="1"/>
    <row r="969" s="7" customFormat="1"/>
    <row r="970" s="7" customFormat="1"/>
    <row r="971" s="7" customFormat="1"/>
    <row r="972" s="7" customFormat="1"/>
    <row r="973" s="7" customFormat="1"/>
    <row r="974" s="7" customFormat="1"/>
    <row r="975" s="7" customFormat="1"/>
    <row r="976" s="7" customFormat="1"/>
    <row r="977" s="7" customFormat="1"/>
    <row r="978" s="7" customFormat="1"/>
    <row r="979" s="7" customFormat="1"/>
    <row r="980" s="7" customFormat="1"/>
    <row r="981" s="7" customFormat="1"/>
    <row r="982" s="7" customFormat="1"/>
    <row r="983" s="7" customFormat="1"/>
    <row r="984" s="7" customFormat="1"/>
    <row r="985" s="7" customFormat="1"/>
    <row r="986" s="7" customFormat="1"/>
    <row r="987" s="7" customFormat="1"/>
    <row r="988" s="7" customFormat="1"/>
    <row r="989" s="7" customFormat="1"/>
    <row r="990" s="7" customFormat="1"/>
    <row r="991" s="7" customFormat="1"/>
    <row r="992" s="7" customFormat="1"/>
    <row r="993" s="7" customFormat="1"/>
    <row r="994" s="7" customFormat="1"/>
    <row r="995" s="7" customFormat="1"/>
    <row r="996" s="7" customFormat="1"/>
    <row r="997" s="7" customFormat="1"/>
    <row r="998" s="7" customFormat="1"/>
    <row r="999" s="7" customFormat="1"/>
    <row r="1000" s="7" customFormat="1"/>
    <row r="1001" s="7" customFormat="1"/>
    <row r="1002" s="7" customFormat="1"/>
    <row r="1003" s="7" customFormat="1"/>
    <row r="1004" s="7" customFormat="1"/>
    <row r="1005" s="7" customFormat="1"/>
    <row r="1006" s="7" customFormat="1"/>
    <row r="1007" s="7" customFormat="1"/>
    <row r="1008" s="7" customFormat="1"/>
    <row r="1009" s="7" customFormat="1"/>
    <row r="1010" s="7" customFormat="1"/>
    <row r="1011" s="7" customFormat="1"/>
    <row r="1012" s="7" customFormat="1"/>
    <row r="1013" s="7" customFormat="1"/>
    <row r="1014" s="7" customFormat="1"/>
    <row r="1015" s="7" customFormat="1"/>
    <row r="1016" s="7" customFormat="1"/>
    <row r="1017" s="7" customFormat="1"/>
    <row r="1018" s="7" customFormat="1"/>
    <row r="1019" s="7" customFormat="1"/>
    <row r="1020" s="7" customFormat="1"/>
    <row r="1021" s="7" customFormat="1"/>
    <row r="1022" s="7" customFormat="1"/>
    <row r="1023" s="7" customFormat="1"/>
    <row r="1024" s="7" customFormat="1"/>
    <row r="1025" s="7" customFormat="1"/>
    <row r="1026" s="7" customFormat="1"/>
    <row r="1027" s="7" customFormat="1"/>
    <row r="1028" s="7" customFormat="1"/>
    <row r="1029" s="7" customFormat="1"/>
    <row r="1030" s="7" customFormat="1"/>
    <row r="1031" s="7" customFormat="1"/>
    <row r="1032" s="7" customFormat="1"/>
    <row r="1033" s="7" customFormat="1"/>
    <row r="1034" s="7" customFormat="1"/>
    <row r="1035" s="7" customFormat="1"/>
    <row r="1036" s="7" customFormat="1"/>
    <row r="1037" s="7" customFormat="1"/>
    <row r="1038" s="7" customFormat="1"/>
    <row r="1039" s="7" customFormat="1"/>
    <row r="1040" s="7" customFormat="1"/>
    <row r="1041" s="7" customFormat="1"/>
    <row r="1042" s="7" customFormat="1"/>
    <row r="1043" s="7" customFormat="1"/>
    <row r="1044" s="7" customFormat="1"/>
    <row r="1045" s="7" customFormat="1"/>
    <row r="1046" s="7" customFormat="1"/>
    <row r="1047" s="7" customFormat="1"/>
    <row r="1048" s="7" customFormat="1"/>
    <row r="1049" s="7" customFormat="1"/>
    <row r="1050" s="7" customFormat="1"/>
    <row r="1051" s="7" customFormat="1"/>
    <row r="1052" s="7" customFormat="1"/>
    <row r="1053" s="7" customFormat="1"/>
    <row r="1054" s="7" customFormat="1"/>
    <row r="1055" s="7" customFormat="1"/>
    <row r="1056" s="7" customFormat="1"/>
    <row r="1057" s="7" customFormat="1"/>
    <row r="1058" s="7" customFormat="1"/>
    <row r="1059" s="7" customFormat="1"/>
    <row r="1060" s="7" customFormat="1"/>
    <row r="1061" s="7" customFormat="1"/>
    <row r="1062" s="7" customFormat="1"/>
    <row r="1063" s="7" customFormat="1"/>
    <row r="1064" s="7" customFormat="1"/>
    <row r="1065" s="7" customFormat="1"/>
    <row r="1066" s="7" customFormat="1"/>
    <row r="1067" s="7" customFormat="1"/>
    <row r="1068" s="7" customFormat="1"/>
    <row r="1069" s="7" customFormat="1"/>
    <row r="1070" s="7" customFormat="1"/>
    <row r="1071" s="7" customFormat="1"/>
    <row r="1072" s="7" customFormat="1"/>
    <row r="1073" s="7" customFormat="1"/>
    <row r="1074" s="7" customFormat="1"/>
    <row r="1075" s="7" customFormat="1"/>
    <row r="1076" s="7" customFormat="1"/>
    <row r="1077" s="7" customFormat="1"/>
    <row r="1078" s="7" customFormat="1"/>
    <row r="1079" s="7" customFormat="1"/>
    <row r="1080" s="7" customFormat="1"/>
    <row r="1081" s="7" customFormat="1"/>
    <row r="1082" s="7" customFormat="1"/>
    <row r="1083" s="7" customFormat="1"/>
    <row r="1084" s="7" customFormat="1"/>
    <row r="1085" s="7" customFormat="1"/>
    <row r="1086" s="7" customFormat="1"/>
    <row r="1087" s="7" customFormat="1"/>
    <row r="1088" s="7" customFormat="1"/>
    <row r="1089" s="7" customFormat="1"/>
    <row r="1090" s="7" customFormat="1"/>
    <row r="1091" s="7" customFormat="1"/>
    <row r="1092" s="7" customFormat="1"/>
    <row r="1093" s="7" customFormat="1"/>
    <row r="1094" s="7" customFormat="1"/>
    <row r="1095" s="7" customFormat="1"/>
    <row r="1096" s="7" customFormat="1"/>
    <row r="1097" s="7" customFormat="1"/>
    <row r="1098" s="7" customFormat="1"/>
    <row r="1099" s="7" customFormat="1"/>
    <row r="1100" s="7" customFormat="1"/>
    <row r="1101" s="7" customFormat="1"/>
    <row r="1102" s="7" customFormat="1"/>
    <row r="1103" s="7" customFormat="1"/>
    <row r="1104" s="7" customFormat="1"/>
    <row r="1105" s="7" customFormat="1"/>
    <row r="1106" s="7" customFormat="1"/>
    <row r="1107" s="7" customFormat="1"/>
    <row r="1108" s="7" customFormat="1"/>
    <row r="1109" s="7" customFormat="1"/>
    <row r="1110" s="7" customFormat="1"/>
    <row r="1111" s="7" customFormat="1"/>
    <row r="1112" s="7" customFormat="1"/>
    <row r="1113" s="7" customFormat="1"/>
    <row r="1114" s="7" customFormat="1"/>
    <row r="1115" s="7" customFormat="1"/>
    <row r="1116" s="7" customFormat="1"/>
    <row r="1117" s="7" customFormat="1"/>
    <row r="1118" s="7" customFormat="1"/>
    <row r="1119" s="7" customFormat="1"/>
    <row r="1120" s="7" customFormat="1"/>
    <row r="1121" s="7" customFormat="1"/>
    <row r="1122" s="7" customFormat="1"/>
    <row r="1123" s="7" customFormat="1"/>
    <row r="1124" s="7" customFormat="1"/>
    <row r="1125" s="7" customFormat="1"/>
    <row r="1126" s="7" customFormat="1"/>
    <row r="1127" s="7" customFormat="1"/>
    <row r="1128" s="7" customFormat="1"/>
    <row r="1129" s="7" customFormat="1"/>
    <row r="1130" s="7" customFormat="1"/>
    <row r="1131" s="7" customFormat="1"/>
    <row r="1132" s="7" customFormat="1"/>
    <row r="1133" s="7" customFormat="1"/>
    <row r="1134" s="7" customFormat="1"/>
    <row r="1135" s="7" customFormat="1"/>
    <row r="1136" s="7" customFormat="1"/>
    <row r="1137" s="7" customFormat="1"/>
    <row r="1138" s="7" customFormat="1"/>
    <row r="1139" s="7" customFormat="1"/>
    <row r="1140" s="7" customFormat="1"/>
    <row r="1141" s="7" customFormat="1"/>
    <row r="1142" s="7" customFormat="1"/>
    <row r="1143" s="7" customFormat="1"/>
    <row r="1144" s="7" customFormat="1"/>
    <row r="1145" s="7" customFormat="1"/>
    <row r="1146" s="7" customFormat="1"/>
    <row r="1147" s="7" customFormat="1"/>
    <row r="1148" s="7" customFormat="1"/>
    <row r="1149" s="7" customFormat="1"/>
    <row r="1150" s="7" customFormat="1"/>
    <row r="1151" s="7" customFormat="1"/>
    <row r="1152" s="7" customFormat="1"/>
    <row r="1153" s="7" customFormat="1"/>
    <row r="1154" s="7" customFormat="1"/>
    <row r="1155" s="7" customFormat="1"/>
    <row r="1156" s="7" customFormat="1"/>
    <row r="1157" s="7" customFormat="1"/>
    <row r="1158" s="7" customFormat="1"/>
    <row r="1159" s="7" customFormat="1"/>
    <row r="1160" s="7" customFormat="1"/>
    <row r="1161" s="7" customFormat="1"/>
    <row r="1162" s="7" customFormat="1"/>
    <row r="1163" s="7" customFormat="1"/>
    <row r="1164" s="7" customFormat="1"/>
    <row r="1165" s="7" customFormat="1"/>
    <row r="1166" s="7" customFormat="1"/>
    <row r="1167" s="7" customFormat="1"/>
    <row r="1168" s="7" customFormat="1"/>
    <row r="1169" s="7" customFormat="1"/>
    <row r="1170" s="7" customFormat="1"/>
    <row r="1171" s="7" customFormat="1"/>
    <row r="1172" s="7" customFormat="1"/>
    <row r="1173" s="7" customFormat="1"/>
    <row r="1174" s="7" customFormat="1"/>
    <row r="1175" s="7" customFormat="1"/>
    <row r="1176" s="7" customFormat="1"/>
    <row r="1177" s="7" customFormat="1"/>
    <row r="1178" s="7" customFormat="1"/>
    <row r="1179" s="7" customFormat="1"/>
    <row r="1180" s="7" customFormat="1"/>
    <row r="1181" s="7" customFormat="1"/>
    <row r="1182" s="7" customFormat="1"/>
    <row r="1183" s="7" customFormat="1"/>
    <row r="1184" s="7" customFormat="1"/>
    <row r="1185" s="7" customFormat="1"/>
    <row r="1186" s="7" customFormat="1"/>
    <row r="1187" s="7" customFormat="1"/>
    <row r="1188" s="7" customFormat="1"/>
    <row r="1189" s="7" customFormat="1"/>
    <row r="1190" s="7" customFormat="1"/>
    <row r="1191" s="7" customFormat="1"/>
    <row r="1192" s="7" customFormat="1"/>
    <row r="1193" s="7" customFormat="1"/>
    <row r="1194" s="7" customFormat="1"/>
    <row r="1195" s="7" customFormat="1"/>
    <row r="1196" s="7" customFormat="1"/>
    <row r="1197" s="7" customFormat="1"/>
    <row r="1198" s="7" customFormat="1"/>
    <row r="1199" s="7" customFormat="1"/>
    <row r="1200" s="7" customFormat="1"/>
    <row r="1201" s="7" customFormat="1"/>
    <row r="1202" s="7" customFormat="1"/>
    <row r="1203" s="7" customFormat="1"/>
    <row r="1204" s="7" customFormat="1"/>
    <row r="1205" s="7" customFormat="1"/>
    <row r="1206" s="7" customFormat="1"/>
    <row r="1207" s="7" customFormat="1"/>
    <row r="1208" s="7" customFormat="1"/>
    <row r="1209" s="7" customFormat="1"/>
    <row r="1210" s="7" customFormat="1"/>
    <row r="1211" s="7" customFormat="1"/>
    <row r="1212" s="7" customFormat="1"/>
    <row r="1213" s="7" customFormat="1"/>
    <row r="1214" s="7" customFormat="1"/>
    <row r="1215" s="7" customFormat="1"/>
    <row r="1216" s="7" customFormat="1"/>
    <row r="1217" s="7" customFormat="1"/>
    <row r="1218" s="7" customFormat="1"/>
    <row r="1219" s="7" customFormat="1"/>
    <row r="1220" s="7" customFormat="1"/>
    <row r="1221" s="7" customFormat="1"/>
    <row r="1222" s="7" customFormat="1"/>
    <row r="1223" s="7" customFormat="1"/>
    <row r="1224" s="7" customFormat="1"/>
    <row r="1225" s="7" customFormat="1"/>
    <row r="1226" s="7" customFormat="1"/>
    <row r="1227" s="7" customFormat="1"/>
    <row r="1228" s="7" customFormat="1"/>
    <row r="1229" s="7" customFormat="1"/>
    <row r="1230" s="7" customFormat="1"/>
    <row r="1231" s="7" customFormat="1"/>
    <row r="1232" s="7" customFormat="1"/>
    <row r="1233" s="7" customFormat="1"/>
    <row r="1234" s="7" customFormat="1"/>
    <row r="1235" s="7" customFormat="1"/>
    <row r="1236" s="7" customFormat="1"/>
    <row r="1237" s="7" customFormat="1"/>
    <row r="1238" s="7" customFormat="1"/>
    <row r="1239" s="7" customFormat="1"/>
    <row r="1240" s="7" customFormat="1"/>
    <row r="1241" s="7" customFormat="1"/>
    <row r="1242" s="7" customFormat="1"/>
    <row r="1243" s="7" customFormat="1"/>
    <row r="1244" s="7" customFormat="1"/>
    <row r="1245" s="7" customFormat="1"/>
    <row r="1246" s="7" customFormat="1"/>
    <row r="1247" s="7" customFormat="1"/>
    <row r="1248" s="7" customFormat="1"/>
    <row r="1249" s="7" customFormat="1"/>
    <row r="1250" s="7" customFormat="1"/>
    <row r="1251" s="7" customFormat="1"/>
    <row r="1252" s="7" customFormat="1"/>
    <row r="1253" s="7" customFormat="1"/>
    <row r="1254" s="7" customFormat="1"/>
    <row r="1255" s="7" customFormat="1"/>
    <row r="1256" s="7" customFormat="1"/>
    <row r="1257" s="7" customFormat="1"/>
    <row r="1258" s="7" customFormat="1"/>
    <row r="1259" s="7" customFormat="1"/>
    <row r="1260" s="7" customFormat="1"/>
    <row r="1261" s="7" customFormat="1"/>
    <row r="1262" s="7" customFormat="1"/>
    <row r="1263" s="7" customFormat="1"/>
    <row r="1264" s="7" customFormat="1"/>
    <row r="1265" s="7" customFormat="1"/>
    <row r="1266" s="7" customFormat="1"/>
    <row r="1267" s="7" customFormat="1"/>
    <row r="1268" s="7" customFormat="1"/>
    <row r="1269" s="7" customFormat="1"/>
    <row r="1270" s="7" customFormat="1"/>
    <row r="1271" s="7" customFormat="1"/>
    <row r="1272" s="7" customFormat="1"/>
    <row r="1273" s="7" customFormat="1"/>
    <row r="1274" s="7" customFormat="1"/>
    <row r="1275" s="7" customFormat="1"/>
    <row r="1276" s="7" customFormat="1"/>
    <row r="1277" s="7" customFormat="1"/>
    <row r="1278" s="7" customFormat="1"/>
    <row r="1279" s="7" customFormat="1"/>
    <row r="1280" s="7" customFormat="1"/>
    <row r="1281" s="7" customFormat="1"/>
    <row r="1282" s="7" customFormat="1"/>
    <row r="1283" s="7" customFormat="1"/>
    <row r="1284" s="7" customFormat="1"/>
    <row r="1285" s="7" customFormat="1"/>
    <row r="1286" s="7" customFormat="1"/>
    <row r="1287" s="7" customFormat="1"/>
    <row r="1288" s="7" customFormat="1"/>
    <row r="1289" s="7" customFormat="1"/>
    <row r="1290" s="7" customFormat="1"/>
    <row r="1291" s="7" customFormat="1"/>
    <row r="1292" s="7" customFormat="1"/>
    <row r="1293" s="7" customFormat="1"/>
    <row r="1294" s="7" customFormat="1"/>
    <row r="1295" s="7" customFormat="1"/>
    <row r="1296" s="7" customFormat="1"/>
    <row r="1297" s="7" customFormat="1"/>
    <row r="1298" s="7" customFormat="1"/>
    <row r="1299" s="7" customFormat="1"/>
    <row r="1300" s="7" customFormat="1"/>
    <row r="1301" s="7" customFormat="1"/>
    <row r="1302" s="7" customFormat="1"/>
    <row r="1303" s="7" customFormat="1"/>
    <row r="1304" s="7" customFormat="1"/>
    <row r="1305" s="7" customFormat="1"/>
    <row r="1306" s="7" customFormat="1"/>
    <row r="1307" s="7" customFormat="1"/>
    <row r="1308" s="7" customFormat="1"/>
    <row r="1309" s="7" customFormat="1"/>
    <row r="1310" s="7" customFormat="1"/>
    <row r="1311" s="7" customFormat="1"/>
    <row r="1312" s="7" customFormat="1"/>
    <row r="1313" s="7" customFormat="1"/>
    <row r="1314" s="7" customFormat="1"/>
    <row r="1315" s="7" customFormat="1"/>
    <row r="1316" s="7" customFormat="1"/>
    <row r="1317" s="7" customFormat="1"/>
    <row r="1318" s="7" customFormat="1"/>
    <row r="1319" s="7" customFormat="1"/>
    <row r="1320" s="7" customFormat="1"/>
    <row r="1321" s="7" customFormat="1"/>
    <row r="1322" s="7" customFormat="1"/>
    <row r="1323" s="7" customFormat="1"/>
    <row r="1324" s="7" customFormat="1"/>
    <row r="1325" s="7" customFormat="1"/>
    <row r="1326" s="7" customFormat="1"/>
    <row r="1327" s="7" customFormat="1"/>
    <row r="1328" s="7" customFormat="1"/>
    <row r="1329" s="7" customFormat="1"/>
    <row r="1330" s="7" customFormat="1"/>
    <row r="1331" s="7" customFormat="1"/>
    <row r="1332" s="7" customFormat="1"/>
    <row r="1333" s="7" customFormat="1"/>
    <row r="1334" s="7" customFormat="1"/>
    <row r="1335" s="7" customFormat="1"/>
    <row r="1336" s="7" customFormat="1"/>
    <row r="1337" s="7" customFormat="1"/>
    <row r="1338" s="7" customFormat="1"/>
    <row r="1339" s="7" customFormat="1"/>
    <row r="1340" s="7" customFormat="1"/>
    <row r="1341" s="7" customFormat="1"/>
    <row r="1342" s="7" customFormat="1"/>
    <row r="1343" s="7" customFormat="1"/>
    <row r="1344" s="7" customFormat="1"/>
    <row r="1345" s="7" customFormat="1"/>
    <row r="1346" s="7" customFormat="1"/>
    <row r="1347" s="7" customFormat="1"/>
    <row r="1348" s="7" customFormat="1"/>
    <row r="1349" s="7" customFormat="1"/>
    <row r="1350" s="7" customFormat="1"/>
    <row r="1351" s="7" customFormat="1"/>
    <row r="1352" s="7" customFormat="1"/>
    <row r="1353" s="7" customFormat="1"/>
    <row r="1354" s="7" customFormat="1"/>
    <row r="1355" s="7" customFormat="1"/>
    <row r="1356" s="7" customFormat="1"/>
    <row r="1357" s="7" customFormat="1"/>
    <row r="1358" s="7" customFormat="1"/>
    <row r="1359" s="7" customFormat="1"/>
    <row r="1360" s="7" customFormat="1"/>
    <row r="1361" s="7" customFormat="1"/>
    <row r="1362" s="7" customFormat="1"/>
    <row r="1363" s="7" customFormat="1"/>
    <row r="1364" s="7" customFormat="1"/>
    <row r="1365" s="7" customFormat="1"/>
    <row r="1366" s="7" customFormat="1"/>
    <row r="1367" s="7" customFormat="1"/>
    <row r="1368" s="7" customFormat="1"/>
    <row r="1369" s="7" customFormat="1"/>
    <row r="1370" s="7" customFormat="1"/>
    <row r="1371" s="7" customFormat="1"/>
    <row r="1372" s="7" customFormat="1"/>
    <row r="1373" s="7" customFormat="1"/>
    <row r="1374" s="7" customFormat="1"/>
    <row r="1375" s="7" customFormat="1"/>
    <row r="1376" s="7" customFormat="1"/>
    <row r="1377" s="7" customFormat="1"/>
    <row r="1378" s="7" customFormat="1"/>
    <row r="1379" s="7" customFormat="1"/>
    <row r="1380" s="7" customFormat="1"/>
    <row r="1381" s="7" customFormat="1"/>
    <row r="1382" s="7" customFormat="1"/>
    <row r="1383" s="7" customFormat="1"/>
    <row r="1384" s="7" customFormat="1"/>
    <row r="1385" s="7" customFormat="1"/>
    <row r="1386" s="7" customFormat="1"/>
    <row r="1387" s="7" customFormat="1"/>
    <row r="1388" s="7" customFormat="1"/>
    <row r="1389" s="7" customFormat="1"/>
    <row r="1390" s="7" customFormat="1"/>
    <row r="1391" s="7" customFormat="1"/>
    <row r="1392" s="7" customFormat="1"/>
    <row r="1393" s="7" customFormat="1"/>
    <row r="1394" s="7" customFormat="1"/>
    <row r="1395" s="7" customFormat="1"/>
    <row r="1396" s="7" customFormat="1"/>
    <row r="1397" s="7" customFormat="1"/>
    <row r="1398" s="7" customFormat="1"/>
    <row r="1399" s="7" customFormat="1"/>
    <row r="1400" s="7" customFormat="1"/>
    <row r="1401" s="7" customFormat="1"/>
    <row r="1402" s="7" customFormat="1"/>
    <row r="1403" s="7" customFormat="1"/>
    <row r="1404" s="7" customFormat="1"/>
    <row r="1405" s="7" customFormat="1"/>
    <row r="1406" s="7" customFormat="1"/>
    <row r="1407" s="7" customFormat="1"/>
    <row r="1408" s="7" customFormat="1"/>
    <row r="1409" s="7" customFormat="1"/>
    <row r="1410" s="7" customFormat="1"/>
    <row r="1411" s="7" customFormat="1"/>
    <row r="1412" s="7" customFormat="1"/>
    <row r="1413" s="7" customFormat="1"/>
    <row r="1414" s="7" customFormat="1"/>
    <row r="1415" s="7" customFormat="1"/>
    <row r="1416" s="7" customFormat="1"/>
    <row r="1417" s="7" customFormat="1"/>
    <row r="1418" s="7" customFormat="1"/>
    <row r="1419" s="7" customFormat="1"/>
    <row r="1420" s="7" customFormat="1"/>
    <row r="1421" s="7" customFormat="1"/>
    <row r="1422" s="7" customFormat="1"/>
    <row r="1423" s="7" customFormat="1"/>
    <row r="1424" s="7" customFormat="1"/>
    <row r="1425" s="7" customFormat="1"/>
    <row r="1426" s="7" customFormat="1"/>
    <row r="1427" s="7" customFormat="1"/>
    <row r="1428" s="7" customFormat="1"/>
    <row r="1429" s="7" customFormat="1"/>
    <row r="1430" s="7" customFormat="1"/>
    <row r="1431" s="7" customFormat="1"/>
    <row r="1432" s="7" customFormat="1"/>
    <row r="1433" s="7" customFormat="1"/>
    <row r="1434" s="7" customFormat="1"/>
    <row r="1435" s="7" customFormat="1"/>
    <row r="1436" s="7" customFormat="1"/>
    <row r="1437" s="7" customFormat="1"/>
    <row r="1438" s="7" customFormat="1"/>
    <row r="1439" s="7" customFormat="1"/>
    <row r="1440" s="7" customFormat="1"/>
    <row r="1441" s="7" customFormat="1"/>
    <row r="1442" s="7" customFormat="1"/>
    <row r="1443" s="7" customFormat="1"/>
    <row r="1444" s="7" customFormat="1"/>
    <row r="1445" s="7" customFormat="1"/>
    <row r="1446" s="7" customFormat="1"/>
    <row r="1447" s="7" customFormat="1"/>
    <row r="1448" s="7" customFormat="1"/>
    <row r="1449" s="7" customFormat="1"/>
    <row r="1450" s="7" customFormat="1"/>
    <row r="1451" s="7" customFormat="1"/>
    <row r="1452" s="7" customFormat="1"/>
    <row r="1453" s="7" customFormat="1"/>
    <row r="1454" s="7" customFormat="1"/>
    <row r="1455" s="7" customFormat="1"/>
    <row r="1456" s="7" customFormat="1"/>
    <row r="1457" s="7" customFormat="1"/>
    <row r="1458" s="7" customFormat="1"/>
    <row r="1459" s="7" customFormat="1"/>
    <row r="1460" s="7" customFormat="1"/>
    <row r="1461" s="7" customFormat="1"/>
    <row r="1462" s="7" customFormat="1"/>
    <row r="1463" s="7" customFormat="1"/>
    <row r="1464" s="7" customFormat="1"/>
    <row r="1465" s="7" customFormat="1"/>
    <row r="1466" s="7" customFormat="1"/>
    <row r="1467" s="7" customFormat="1"/>
    <row r="1468" s="7" customFormat="1"/>
    <row r="1469" s="7" customFormat="1"/>
    <row r="1470" s="7" customFormat="1"/>
    <row r="1471" s="7" customFormat="1"/>
    <row r="1472" s="7" customFormat="1"/>
    <row r="1473" s="7" customFormat="1"/>
    <row r="1474" s="7" customFormat="1"/>
    <row r="1475" s="7" customFormat="1"/>
    <row r="1476" s="7" customFormat="1"/>
    <row r="1477" s="7" customFormat="1"/>
    <row r="1478" s="7" customFormat="1"/>
    <row r="1479" s="7" customFormat="1"/>
    <row r="1480" s="7" customFormat="1"/>
    <row r="1481" s="7" customFormat="1"/>
    <row r="1482" s="7" customFormat="1"/>
    <row r="1483" s="7" customFormat="1"/>
    <row r="1484" s="7" customFormat="1"/>
    <row r="1485" s="7" customFormat="1"/>
    <row r="1486" s="7" customFormat="1"/>
    <row r="1487" s="7" customFormat="1"/>
    <row r="1488" s="7" customFormat="1"/>
    <row r="1489" s="7" customFormat="1"/>
    <row r="1490" s="7" customFormat="1"/>
    <row r="1491" s="7" customFormat="1"/>
    <row r="1492" s="7" customFormat="1"/>
    <row r="1493" s="7" customFormat="1"/>
    <row r="1494" s="7" customFormat="1"/>
    <row r="1495" s="7" customFormat="1"/>
    <row r="1496" s="7" customFormat="1"/>
    <row r="1497" s="7" customFormat="1"/>
    <row r="1498" s="7" customFormat="1"/>
    <row r="1499" s="7" customFormat="1"/>
    <row r="1500" s="7" customFormat="1"/>
    <row r="1501" s="7" customFormat="1"/>
    <row r="1502" s="7" customFormat="1"/>
    <row r="1503" s="7" customFormat="1"/>
    <row r="1504" s="7" customFormat="1"/>
    <row r="1505" s="7" customFormat="1"/>
    <row r="1506" s="7" customFormat="1"/>
    <row r="1507" s="7" customFormat="1"/>
    <row r="1508" s="7" customFormat="1"/>
    <row r="1509" s="7" customFormat="1"/>
    <row r="1510" s="7" customFormat="1"/>
    <row r="1511" s="7" customFormat="1"/>
    <row r="1512" s="7" customFormat="1"/>
    <row r="1513" s="7" customFormat="1"/>
    <row r="1514" s="7" customFormat="1"/>
    <row r="1515" s="7" customFormat="1"/>
    <row r="1516" s="7" customFormat="1"/>
    <row r="1517" s="7" customFormat="1"/>
    <row r="1518" s="7" customFormat="1"/>
    <row r="1519" s="7" customFormat="1"/>
    <row r="1520" s="7" customFormat="1"/>
    <row r="1521" s="7" customFormat="1"/>
    <row r="1522" s="7" customFormat="1"/>
    <row r="1523" s="7" customFormat="1"/>
    <row r="1524" s="7" customFormat="1"/>
    <row r="1525" s="7" customFormat="1"/>
    <row r="1526" s="7" customFormat="1"/>
    <row r="1527" s="7" customFormat="1"/>
    <row r="1528" s="7" customFormat="1"/>
    <row r="1529" s="7" customFormat="1"/>
    <row r="1530" s="7" customFormat="1"/>
    <row r="1531" s="7" customFormat="1"/>
    <row r="1532" s="7" customFormat="1"/>
    <row r="1533" s="7" customFormat="1"/>
    <row r="1534" s="7" customFormat="1"/>
    <row r="1535" s="7" customFormat="1"/>
    <row r="1536" s="7" customFormat="1"/>
    <row r="1537" s="7" customFormat="1"/>
    <row r="1538" s="7" customFormat="1"/>
    <row r="1539" s="7" customFormat="1"/>
    <row r="1540" s="7" customFormat="1"/>
    <row r="1541" s="7" customFormat="1"/>
    <row r="1542" s="7" customFormat="1"/>
    <row r="1543" s="7" customFormat="1"/>
    <row r="1544" s="7" customFormat="1"/>
    <row r="1545" s="7" customFormat="1"/>
    <row r="1546" s="7" customFormat="1"/>
    <row r="1547" s="7" customFormat="1"/>
    <row r="1548" s="7" customFormat="1"/>
    <row r="1549" s="7" customFormat="1"/>
    <row r="1550" s="7" customFormat="1"/>
    <row r="1551" s="7" customFormat="1"/>
    <row r="1552" s="7" customFormat="1"/>
    <row r="1553" s="7" customFormat="1"/>
    <row r="1554" s="7" customFormat="1"/>
    <row r="1555" s="7" customFormat="1"/>
    <row r="1556" s="7" customFormat="1"/>
    <row r="1557" s="7" customFormat="1"/>
    <row r="1558" s="7" customFormat="1"/>
    <row r="1559" s="7" customFormat="1"/>
    <row r="1560" s="7" customFormat="1"/>
    <row r="1561" s="7" customFormat="1"/>
    <row r="1562" s="7" customFormat="1"/>
    <row r="1563" s="7" customFormat="1"/>
    <row r="1564" s="7" customFormat="1"/>
    <row r="1565" s="7" customFormat="1"/>
    <row r="1566" s="7" customFormat="1"/>
    <row r="1567" s="7" customFormat="1"/>
    <row r="1568" s="7" customFormat="1"/>
    <row r="1569" s="7" customFormat="1"/>
    <row r="1570" s="7" customFormat="1"/>
    <row r="1571" s="7" customFormat="1"/>
    <row r="1572" s="7" customFormat="1"/>
    <row r="1573" s="7" customFormat="1"/>
    <row r="1574" s="7" customFormat="1"/>
    <row r="1575" s="7" customFormat="1"/>
    <row r="1576" s="7" customFormat="1"/>
    <row r="1577" s="7" customFormat="1"/>
    <row r="1578" s="7" customFormat="1"/>
    <row r="1579" s="7" customFormat="1"/>
    <row r="1580" s="7" customFormat="1"/>
    <row r="1581" s="7" customFormat="1"/>
    <row r="1582" s="7" customFormat="1"/>
    <row r="1583" s="7" customFormat="1"/>
    <row r="1584" s="7" customFormat="1"/>
    <row r="1585" s="7" customFormat="1"/>
    <row r="1586" s="7" customFormat="1"/>
    <row r="1587" s="7" customFormat="1"/>
    <row r="1588" s="7" customFormat="1"/>
    <row r="1589" s="7" customFormat="1"/>
    <row r="1590" s="7" customFormat="1"/>
    <row r="1591" s="7" customFormat="1"/>
    <row r="1592" s="7" customFormat="1"/>
    <row r="1593" s="7" customFormat="1"/>
    <row r="1594" s="7" customFormat="1"/>
    <row r="1595" s="7" customFormat="1"/>
    <row r="1596" s="7" customFormat="1"/>
    <row r="1597" s="7" customFormat="1"/>
    <row r="1598" s="7" customFormat="1"/>
    <row r="1599" s="7" customFormat="1"/>
    <row r="1600" s="7" customFormat="1"/>
    <row r="1601" s="7" customFormat="1"/>
    <row r="1602" s="7" customFormat="1"/>
    <row r="1603" s="7" customFormat="1"/>
    <row r="1604" s="7" customFormat="1"/>
    <row r="1605" s="7" customFormat="1"/>
    <row r="1606" s="7" customFormat="1"/>
    <row r="1607" s="7" customFormat="1"/>
    <row r="1608" s="7" customFormat="1"/>
    <row r="1609" s="7" customFormat="1"/>
    <row r="1610" s="7" customFormat="1"/>
    <row r="1611" s="7" customFormat="1"/>
    <row r="1612" s="7" customFormat="1"/>
    <row r="1613" s="7" customFormat="1"/>
    <row r="1614" s="7" customFormat="1"/>
    <row r="1615" s="7" customFormat="1"/>
    <row r="1616" s="7" customFormat="1"/>
    <row r="1617" s="7" customFormat="1"/>
    <row r="1618" s="7" customFormat="1"/>
    <row r="1619" s="7" customFormat="1"/>
    <row r="1620" s="7" customFormat="1"/>
    <row r="1621" s="7" customFormat="1"/>
    <row r="1622" s="7" customFormat="1"/>
    <row r="1623" s="7" customFormat="1"/>
    <row r="1624" s="7" customFormat="1"/>
    <row r="1625" s="7" customFormat="1"/>
    <row r="1626" s="7" customFormat="1"/>
    <row r="1627" s="7" customFormat="1"/>
    <row r="1628" s="7" customFormat="1"/>
    <row r="1629" s="7" customFormat="1"/>
    <row r="1630" s="7" customFormat="1"/>
    <row r="1631" s="7" customFormat="1"/>
    <row r="1632" s="7" customFormat="1"/>
    <row r="1633" s="7" customFormat="1"/>
    <row r="1634" s="7" customFormat="1"/>
    <row r="1635" s="7" customFormat="1"/>
    <row r="1636" s="7" customFormat="1"/>
    <row r="1637" s="7" customFormat="1"/>
    <row r="1638" s="7" customFormat="1"/>
    <row r="1639" s="7" customFormat="1"/>
    <row r="1640" s="7" customFormat="1"/>
    <row r="1641" s="7" customFormat="1"/>
    <row r="1642" s="7" customFormat="1"/>
    <row r="1643" s="7" customFormat="1"/>
    <row r="1644" s="7" customFormat="1"/>
    <row r="1645" s="7" customFormat="1"/>
    <row r="1646" s="7" customFormat="1"/>
    <row r="1647" s="7" customFormat="1"/>
    <row r="1648" s="7" customFormat="1"/>
    <row r="1649" s="7" customFormat="1"/>
    <row r="1650" s="7" customFormat="1"/>
    <row r="1651" s="7" customFormat="1"/>
    <row r="1652" s="7" customFormat="1"/>
    <row r="1653" s="7" customFormat="1"/>
    <row r="1654" s="7" customFormat="1"/>
    <row r="1655" s="7" customFormat="1"/>
    <row r="1656" s="7" customFormat="1"/>
    <row r="1657" s="7" customFormat="1"/>
    <row r="1658" s="7" customFormat="1"/>
    <row r="1659" s="7" customFormat="1"/>
    <row r="1660" s="7" customFormat="1"/>
    <row r="1661" s="7" customFormat="1"/>
    <row r="1662" s="7" customFormat="1"/>
    <row r="1663" s="7" customFormat="1"/>
    <row r="1664" s="7" customFormat="1"/>
    <row r="1665" spans="1:16" s="7" customFormat="1"/>
    <row r="1666" spans="1:16">
      <c r="A1666" s="7"/>
      <c r="B1666" s="7"/>
      <c r="C1666" s="7"/>
      <c r="D1666" s="7"/>
      <c r="E1666" s="7"/>
      <c r="F1666" s="7"/>
      <c r="G1666" s="7"/>
      <c r="H1666" s="7"/>
      <c r="I1666" s="7"/>
      <c r="J1666" s="7"/>
      <c r="K1666" s="7"/>
      <c r="L1666" s="7"/>
      <c r="M1666" s="7"/>
      <c r="N1666" s="7"/>
      <c r="O1666" s="7"/>
      <c r="P1666" s="7"/>
    </row>
    <row r="1667" spans="1:16">
      <c r="A1667" s="7"/>
      <c r="B1667" s="7"/>
      <c r="C1667" s="7"/>
      <c r="D1667" s="7"/>
      <c r="E1667" s="7"/>
      <c r="F1667" s="7"/>
      <c r="G1667" s="7"/>
      <c r="H1667" s="7"/>
      <c r="I1667" s="7"/>
      <c r="J1667" s="7"/>
      <c r="K1667" s="7"/>
      <c r="L1667" s="7"/>
      <c r="M1667" s="7"/>
      <c r="N1667" s="7"/>
      <c r="O1667" s="7"/>
      <c r="P1667" s="7"/>
    </row>
    <row r="1668" spans="1:16">
      <c r="A1668" s="7"/>
      <c r="B1668" s="7"/>
      <c r="C1668" s="7"/>
      <c r="D1668" s="7"/>
      <c r="E1668" s="7"/>
      <c r="F1668" s="7"/>
      <c r="G1668" s="7"/>
      <c r="H1668" s="7"/>
      <c r="I1668" s="7"/>
      <c r="J1668" s="7"/>
      <c r="K1668" s="7"/>
      <c r="L1668" s="7"/>
      <c r="M1668" s="7"/>
      <c r="N1668" s="7"/>
      <c r="O1668" s="7"/>
      <c r="P1668" s="7"/>
    </row>
    <row r="1669" spans="1:16">
      <c r="A1669" s="7"/>
      <c r="B1669" s="7"/>
      <c r="C1669" s="7"/>
      <c r="D1669" s="7"/>
      <c r="E1669" s="7"/>
      <c r="F1669" s="7"/>
      <c r="G1669" s="7"/>
      <c r="H1669" s="7"/>
      <c r="I1669" s="7"/>
      <c r="J1669" s="7"/>
      <c r="K1669" s="7"/>
      <c r="L1669" s="7"/>
      <c r="M1669" s="7"/>
      <c r="N1669" s="7"/>
      <c r="O1669" s="7"/>
      <c r="P1669" s="7"/>
    </row>
    <row r="1670" spans="1:16">
      <c r="A1670" s="7"/>
      <c r="B1670" s="7"/>
      <c r="C1670" s="7"/>
      <c r="D1670" s="7"/>
      <c r="E1670" s="7"/>
      <c r="F1670" s="7"/>
      <c r="G1670" s="7"/>
      <c r="H1670" s="7"/>
      <c r="I1670" s="7"/>
      <c r="J1670" s="7"/>
      <c r="K1670" s="7"/>
      <c r="L1670" s="7"/>
      <c r="M1670" s="7"/>
      <c r="N1670" s="7"/>
      <c r="O1670" s="7"/>
      <c r="P1670" s="7"/>
    </row>
    <row r="1671" spans="1:16">
      <c r="A1671" s="7"/>
      <c r="B1671" s="7"/>
      <c r="C1671" s="7"/>
      <c r="D1671" s="7"/>
      <c r="E1671" s="7"/>
      <c r="F1671" s="7"/>
      <c r="G1671" s="7"/>
      <c r="H1671" s="7"/>
      <c r="I1671" s="7"/>
      <c r="J1671" s="7"/>
      <c r="K1671" s="7"/>
      <c r="L1671" s="7"/>
      <c r="M1671" s="7"/>
      <c r="N1671" s="7"/>
      <c r="O1671" s="7"/>
      <c r="P1671" s="7"/>
    </row>
    <row r="1672" spans="1:16">
      <c r="A1672" s="7"/>
      <c r="B1672" s="7"/>
      <c r="C1672" s="7"/>
      <c r="D1672" s="7"/>
      <c r="E1672" s="7"/>
      <c r="F1672" s="7"/>
      <c r="G1672" s="7"/>
      <c r="H1672" s="7"/>
      <c r="I1672" s="7"/>
      <c r="J1672" s="7"/>
      <c r="K1672" s="7"/>
      <c r="L1672" s="7"/>
      <c r="M1672" s="7"/>
      <c r="N1672" s="7"/>
      <c r="O1672" s="7"/>
      <c r="P1672" s="7"/>
    </row>
    <row r="1673" spans="1:16">
      <c r="A1673" s="7"/>
      <c r="B1673" s="7"/>
      <c r="C1673" s="7"/>
      <c r="D1673" s="7"/>
      <c r="E1673" s="7"/>
      <c r="F1673" s="7"/>
      <c r="G1673" s="7"/>
      <c r="H1673" s="7"/>
      <c r="I1673" s="7"/>
      <c r="J1673" s="7"/>
      <c r="K1673" s="7"/>
      <c r="L1673" s="7"/>
      <c r="M1673" s="7"/>
      <c r="N1673" s="7"/>
      <c r="O1673" s="7"/>
      <c r="P1673" s="7"/>
    </row>
    <row r="1674" spans="1:16">
      <c r="A1674" s="7"/>
      <c r="B1674" s="7"/>
      <c r="C1674" s="7"/>
      <c r="D1674" s="7"/>
      <c r="E1674" s="7"/>
      <c r="F1674" s="7"/>
      <c r="G1674" s="7"/>
      <c r="H1674" s="7"/>
      <c r="I1674" s="7"/>
      <c r="J1674" s="7"/>
      <c r="K1674" s="7"/>
      <c r="L1674" s="7"/>
      <c r="M1674" s="7"/>
      <c r="N1674" s="7"/>
      <c r="O1674" s="7"/>
      <c r="P1674" s="7"/>
    </row>
    <row r="1675" spans="1:16">
      <c r="A1675" s="7"/>
      <c r="B1675" s="7"/>
      <c r="C1675" s="7"/>
      <c r="D1675" s="7"/>
      <c r="E1675" s="7"/>
      <c r="F1675" s="7"/>
      <c r="G1675" s="7"/>
      <c r="H1675" s="7"/>
      <c r="I1675" s="7"/>
      <c r="J1675" s="7"/>
      <c r="K1675" s="7"/>
      <c r="L1675" s="7"/>
      <c r="M1675" s="7"/>
      <c r="N1675" s="7"/>
      <c r="O1675" s="7"/>
      <c r="P1675" s="7"/>
    </row>
    <row r="1676" spans="1:16">
      <c r="A1676" s="7"/>
      <c r="B1676" s="7"/>
      <c r="C1676" s="7"/>
      <c r="D1676" s="7"/>
      <c r="E1676" s="7"/>
      <c r="F1676" s="7"/>
      <c r="G1676" s="7"/>
      <c r="H1676" s="7"/>
      <c r="I1676" s="7"/>
      <c r="J1676" s="7"/>
      <c r="K1676" s="7"/>
      <c r="L1676" s="7"/>
      <c r="M1676" s="7"/>
      <c r="N1676" s="7"/>
      <c r="O1676" s="7"/>
      <c r="P1676" s="7"/>
    </row>
    <row r="1677" spans="1:16">
      <c r="A1677" s="7"/>
      <c r="B1677" s="7"/>
      <c r="C1677" s="7"/>
      <c r="D1677" s="7"/>
      <c r="E1677" s="7"/>
      <c r="F1677" s="7"/>
      <c r="G1677" s="7"/>
      <c r="H1677" s="7"/>
      <c r="I1677" s="7"/>
      <c r="J1677" s="7"/>
      <c r="K1677" s="7"/>
      <c r="L1677" s="7"/>
      <c r="M1677" s="7"/>
      <c r="N1677" s="7"/>
      <c r="O1677" s="7"/>
      <c r="P1677" s="7"/>
    </row>
    <row r="1678" spans="1:16">
      <c r="A1678" s="7"/>
      <c r="B1678" s="7"/>
      <c r="C1678" s="7"/>
      <c r="D1678" s="7"/>
      <c r="E1678" s="7"/>
      <c r="F1678" s="7"/>
      <c r="G1678" s="7"/>
      <c r="H1678" s="7"/>
      <c r="I1678" s="7"/>
      <c r="J1678" s="7"/>
      <c r="K1678" s="7"/>
      <c r="L1678" s="7"/>
      <c r="M1678" s="7"/>
      <c r="N1678" s="7"/>
      <c r="O1678" s="7"/>
      <c r="P1678" s="7"/>
    </row>
    <row r="1679" spans="1:16">
      <c r="A1679" s="7"/>
      <c r="B1679" s="7"/>
      <c r="C1679" s="7"/>
      <c r="D1679" s="7"/>
      <c r="E1679" s="7"/>
      <c r="F1679" s="7"/>
      <c r="G1679" s="7"/>
      <c r="H1679" s="7"/>
      <c r="I1679" s="7"/>
      <c r="J1679" s="7"/>
      <c r="K1679" s="7"/>
      <c r="L1679" s="7"/>
      <c r="M1679" s="7"/>
      <c r="N1679" s="7"/>
      <c r="O1679" s="7"/>
      <c r="P1679" s="7"/>
    </row>
    <row r="1680" spans="1:16">
      <c r="A1680" s="7"/>
      <c r="B1680" s="7"/>
      <c r="C1680" s="7"/>
      <c r="D1680" s="7"/>
      <c r="E1680" s="7"/>
      <c r="F1680" s="7"/>
      <c r="G1680" s="7"/>
      <c r="H1680" s="7"/>
      <c r="I1680" s="7"/>
      <c r="J1680" s="7"/>
      <c r="K1680" s="7"/>
      <c r="L1680" s="7"/>
      <c r="M1680" s="7"/>
      <c r="N1680" s="7"/>
      <c r="O1680" s="7"/>
      <c r="P1680" s="7"/>
    </row>
    <row r="1681" spans="1:16">
      <c r="A1681" s="7"/>
      <c r="B1681" s="7"/>
      <c r="C1681" s="7"/>
      <c r="D1681" s="7"/>
      <c r="E1681" s="7"/>
      <c r="F1681" s="7"/>
      <c r="G1681" s="7"/>
      <c r="H1681" s="7"/>
      <c r="I1681" s="7"/>
      <c r="J1681" s="7"/>
      <c r="K1681" s="7"/>
      <c r="L1681" s="7"/>
      <c r="M1681" s="7"/>
      <c r="N1681" s="7"/>
      <c r="O1681" s="7"/>
      <c r="P1681" s="7"/>
    </row>
    <row r="1682" spans="1:16">
      <c r="A1682" s="7"/>
      <c r="B1682" s="7"/>
      <c r="C1682" s="7"/>
      <c r="D1682" s="7"/>
      <c r="E1682" s="7"/>
      <c r="F1682" s="7"/>
      <c r="G1682" s="7"/>
      <c r="H1682" s="7"/>
      <c r="I1682" s="7"/>
      <c r="J1682" s="7"/>
      <c r="K1682" s="7"/>
      <c r="L1682" s="7"/>
      <c r="M1682" s="7"/>
      <c r="N1682" s="7"/>
      <c r="O1682" s="7"/>
      <c r="P1682" s="7"/>
    </row>
    <row r="1683" spans="1:16">
      <c r="A1683" s="7"/>
      <c r="B1683" s="7"/>
      <c r="C1683" s="7"/>
      <c r="D1683" s="7"/>
      <c r="E1683" s="7"/>
      <c r="F1683" s="7"/>
      <c r="G1683" s="7"/>
      <c r="H1683" s="7"/>
      <c r="I1683" s="7"/>
      <c r="J1683" s="7"/>
      <c r="K1683" s="7"/>
      <c r="L1683" s="7"/>
      <c r="M1683" s="7"/>
      <c r="N1683" s="7"/>
      <c r="O1683" s="7"/>
      <c r="P1683" s="7"/>
    </row>
    <row r="1684" spans="1:16">
      <c r="A1684" s="7"/>
      <c r="B1684" s="7"/>
      <c r="C1684" s="7"/>
      <c r="D1684" s="7"/>
      <c r="E1684" s="7"/>
      <c r="F1684" s="7"/>
      <c r="G1684" s="7"/>
      <c r="H1684" s="7"/>
      <c r="I1684" s="7"/>
      <c r="J1684" s="7"/>
      <c r="K1684" s="7"/>
      <c r="L1684" s="7"/>
      <c r="M1684" s="7"/>
      <c r="N1684" s="7"/>
      <c r="O1684" s="7"/>
      <c r="P1684" s="7"/>
    </row>
    <row r="1685" spans="1:16">
      <c r="A1685" s="7"/>
      <c r="B1685" s="7"/>
      <c r="C1685" s="7"/>
      <c r="D1685" s="7"/>
      <c r="E1685" s="7"/>
      <c r="F1685" s="7"/>
      <c r="G1685" s="7"/>
      <c r="H1685" s="7"/>
      <c r="I1685" s="7"/>
      <c r="J1685" s="7"/>
      <c r="K1685" s="7"/>
      <c r="L1685" s="7"/>
      <c r="M1685" s="7"/>
      <c r="N1685" s="7"/>
      <c r="O1685" s="7"/>
      <c r="P1685" s="7"/>
    </row>
    <row r="1686" spans="1:16">
      <c r="A1686" s="7"/>
      <c r="B1686" s="7"/>
      <c r="C1686" s="7"/>
      <c r="D1686" s="7"/>
      <c r="E1686" s="7"/>
      <c r="F1686" s="7"/>
      <c r="G1686" s="7"/>
      <c r="H1686" s="7"/>
      <c r="I1686" s="7"/>
      <c r="J1686" s="7"/>
      <c r="K1686" s="7"/>
      <c r="L1686" s="7"/>
      <c r="M1686" s="7"/>
      <c r="N1686" s="7"/>
      <c r="O1686" s="7"/>
      <c r="P1686" s="7"/>
    </row>
    <row r="1687" spans="1:16">
      <c r="A1687" s="7"/>
      <c r="B1687" s="7"/>
      <c r="C1687" s="7"/>
      <c r="D1687" s="7"/>
      <c r="E1687" s="7"/>
      <c r="F1687" s="7"/>
      <c r="G1687" s="7"/>
      <c r="H1687" s="7"/>
      <c r="I1687" s="7"/>
      <c r="J1687" s="7"/>
      <c r="K1687" s="7"/>
      <c r="L1687" s="7"/>
      <c r="M1687" s="7"/>
      <c r="N1687" s="7"/>
      <c r="O1687" s="7"/>
      <c r="P1687" s="7"/>
    </row>
    <row r="1688" spans="1:16">
      <c r="A1688" s="7"/>
      <c r="B1688" s="7"/>
      <c r="C1688" s="7"/>
      <c r="D1688" s="7"/>
      <c r="E1688" s="7"/>
      <c r="F1688" s="7"/>
      <c r="G1688" s="7"/>
      <c r="H1688" s="7"/>
      <c r="I1688" s="7"/>
      <c r="J1688" s="7"/>
      <c r="K1688" s="7"/>
      <c r="L1688" s="7"/>
      <c r="M1688" s="7"/>
      <c r="N1688" s="7"/>
      <c r="O1688" s="7"/>
      <c r="P1688" s="7"/>
    </row>
    <row r="1689" spans="1:16">
      <c r="A1689" s="7"/>
      <c r="B1689" s="7"/>
      <c r="C1689" s="7"/>
      <c r="D1689" s="7"/>
      <c r="E1689" s="7"/>
      <c r="F1689" s="7"/>
      <c r="G1689" s="7"/>
      <c r="H1689" s="7"/>
      <c r="I1689" s="7"/>
      <c r="J1689" s="7"/>
      <c r="K1689" s="7"/>
      <c r="L1689" s="7"/>
      <c r="M1689" s="7"/>
      <c r="N1689" s="7"/>
      <c r="O1689" s="7"/>
      <c r="P1689" s="7"/>
    </row>
    <row r="1690" spans="1:16">
      <c r="A1690" s="7"/>
      <c r="B1690" s="7"/>
      <c r="C1690" s="7"/>
      <c r="D1690" s="7"/>
      <c r="E1690" s="7"/>
      <c r="F1690" s="7"/>
      <c r="G1690" s="7"/>
      <c r="H1690" s="7"/>
      <c r="I1690" s="7"/>
      <c r="J1690" s="7"/>
      <c r="K1690" s="7"/>
      <c r="L1690" s="7"/>
      <c r="M1690" s="7"/>
      <c r="N1690" s="7"/>
      <c r="O1690" s="7"/>
      <c r="P1690" s="7"/>
    </row>
    <row r="1691" spans="1:16">
      <c r="A1691" s="7"/>
      <c r="B1691" s="7"/>
      <c r="C1691" s="7"/>
      <c r="D1691" s="7"/>
      <c r="E1691" s="7"/>
      <c r="F1691" s="7"/>
      <c r="G1691" s="7"/>
      <c r="H1691" s="7"/>
      <c r="I1691" s="7"/>
      <c r="J1691" s="7"/>
      <c r="K1691" s="7"/>
      <c r="L1691" s="7"/>
      <c r="M1691" s="7"/>
      <c r="N1691" s="7"/>
      <c r="O1691" s="7"/>
      <c r="P1691" s="7"/>
    </row>
    <row r="1692" spans="1:16">
      <c r="A1692" s="7"/>
      <c r="B1692" s="7"/>
      <c r="C1692" s="7"/>
      <c r="D1692" s="7"/>
      <c r="E1692" s="7"/>
      <c r="F1692" s="7"/>
      <c r="G1692" s="7"/>
      <c r="H1692" s="7"/>
      <c r="I1692" s="7"/>
      <c r="J1692" s="7"/>
      <c r="K1692" s="7"/>
      <c r="L1692" s="7"/>
      <c r="M1692" s="7"/>
      <c r="N1692" s="7"/>
      <c r="O1692" s="7"/>
      <c r="P1692" s="7"/>
    </row>
    <row r="1693" spans="1:16">
      <c r="A1693" s="7"/>
      <c r="B1693" s="7"/>
      <c r="C1693" s="7"/>
      <c r="D1693" s="7"/>
      <c r="E1693" s="7"/>
      <c r="F1693" s="7"/>
      <c r="G1693" s="7"/>
      <c r="H1693" s="7"/>
      <c r="I1693" s="7"/>
      <c r="J1693" s="7"/>
      <c r="K1693" s="7"/>
      <c r="L1693" s="7"/>
      <c r="M1693" s="7"/>
      <c r="N1693" s="7"/>
      <c r="O1693" s="7"/>
      <c r="P1693" s="7"/>
    </row>
    <row r="1694" spans="1:16">
      <c r="A1694" s="7"/>
      <c r="B1694" s="7"/>
      <c r="C1694" s="7"/>
      <c r="D1694" s="7"/>
      <c r="E1694" s="7"/>
      <c r="F1694" s="7"/>
      <c r="G1694" s="7"/>
      <c r="H1694" s="7"/>
      <c r="I1694" s="7"/>
      <c r="J1694" s="7"/>
      <c r="K1694" s="7"/>
      <c r="L1694" s="7"/>
      <c r="M1694" s="7"/>
      <c r="N1694" s="7"/>
      <c r="O1694" s="7"/>
      <c r="P1694" s="7"/>
    </row>
    <row r="1695" spans="1:16">
      <c r="A1695" s="7"/>
      <c r="B1695" s="7"/>
      <c r="C1695" s="7"/>
      <c r="D1695" s="7"/>
      <c r="E1695" s="7"/>
      <c r="F1695" s="7"/>
      <c r="G1695" s="7"/>
      <c r="H1695" s="7"/>
      <c r="I1695" s="7"/>
      <c r="J1695" s="7"/>
      <c r="K1695" s="7"/>
      <c r="L1695" s="7"/>
      <c r="M1695" s="7"/>
      <c r="N1695" s="7"/>
      <c r="O1695" s="7"/>
      <c r="P1695" s="7"/>
    </row>
    <row r="1696" spans="1:16">
      <c r="A1696" s="7"/>
      <c r="B1696" s="7"/>
      <c r="C1696" s="7"/>
      <c r="D1696" s="7"/>
      <c r="E1696" s="7"/>
      <c r="F1696" s="7"/>
      <c r="G1696" s="7"/>
      <c r="H1696" s="7"/>
      <c r="I1696" s="7"/>
      <c r="J1696" s="7"/>
      <c r="K1696" s="7"/>
      <c r="L1696" s="7"/>
      <c r="M1696" s="7"/>
      <c r="N1696" s="7"/>
      <c r="O1696" s="7"/>
      <c r="P1696" s="7"/>
    </row>
    <row r="1697" spans="1:16">
      <c r="A1697" s="7"/>
      <c r="B1697" s="7"/>
      <c r="C1697" s="7"/>
      <c r="D1697" s="7"/>
      <c r="E1697" s="7"/>
      <c r="F1697" s="7"/>
      <c r="G1697" s="7"/>
      <c r="H1697" s="7"/>
      <c r="I1697" s="7"/>
      <c r="J1697" s="7"/>
      <c r="K1697" s="7"/>
      <c r="L1697" s="7"/>
      <c r="M1697" s="7"/>
      <c r="N1697" s="7"/>
      <c r="O1697" s="7"/>
      <c r="P1697" s="7"/>
    </row>
    <row r="1698" spans="1:16">
      <c r="A1698" s="7"/>
      <c r="B1698" s="7"/>
      <c r="C1698" s="7"/>
      <c r="D1698" s="7"/>
      <c r="E1698" s="7"/>
      <c r="F1698" s="7"/>
      <c r="G1698" s="7"/>
      <c r="H1698" s="7"/>
      <c r="I1698" s="7"/>
      <c r="J1698" s="7"/>
      <c r="K1698" s="7"/>
      <c r="L1698" s="7"/>
      <c r="M1698" s="7"/>
      <c r="N1698" s="7"/>
      <c r="O1698" s="7"/>
      <c r="P1698" s="7"/>
    </row>
    <row r="1699" spans="1:16">
      <c r="A1699" s="7"/>
      <c r="B1699" s="7"/>
      <c r="C1699" s="7"/>
      <c r="D1699" s="7"/>
      <c r="E1699" s="7"/>
      <c r="F1699" s="7"/>
      <c r="G1699" s="7"/>
      <c r="H1699" s="7"/>
      <c r="I1699" s="7"/>
      <c r="J1699" s="7"/>
      <c r="K1699" s="7"/>
      <c r="L1699" s="7"/>
      <c r="M1699" s="7"/>
      <c r="N1699" s="7"/>
      <c r="O1699" s="7"/>
      <c r="P1699" s="7"/>
    </row>
  </sheetData>
  <mergeCells count="8">
    <mergeCell ref="B12:C13"/>
    <mergeCell ref="B52:C53"/>
    <mergeCell ref="B165:C165"/>
    <mergeCell ref="B185:C185"/>
    <mergeCell ref="B123:C124"/>
    <mergeCell ref="B146:C147"/>
    <mergeCell ref="B67:C68"/>
    <mergeCell ref="B106:C107"/>
  </mergeCells>
  <pageMargins left="0.7" right="0.7" top="0.75" bottom="0.75" header="0.3" footer="0.3"/>
  <pageSetup paperSize="9" scale="72" orientation="landscape" r:id="rId1"/>
  <rowBreaks count="7" manualBreakCount="7">
    <brk id="65" max="16383" man="1"/>
    <brk id="103" max="16383" man="1"/>
    <brk id="122" max="16383" man="1"/>
    <brk id="144" max="16383" man="1"/>
    <brk id="163" max="16383" man="1"/>
    <brk id="182" max="16383" man="1"/>
    <brk id="20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2</xdr:col>
                    <xdr:colOff>466725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590550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657225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9525</xdr:rowOff>
                  </from>
                  <to>
                    <xdr:col>2</xdr:col>
                    <xdr:colOff>571500</xdr:colOff>
                    <xdr:row>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438150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361950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Option Button 7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466725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Option Button 8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295275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Option Button 9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0</xdr:rowOff>
                  </from>
                  <to>
                    <xdr:col>2</xdr:col>
                    <xdr:colOff>561975</xdr:colOff>
                    <xdr:row>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Option Button 10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638175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Option Button 11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19050</xdr:rowOff>
                  </from>
                  <to>
                    <xdr:col>2</xdr:col>
                    <xdr:colOff>495300</xdr:colOff>
                    <xdr:row>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Option Button 12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628650</xdr:colOff>
                    <xdr:row>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920-34A8-4172-8879-16F3ABDAF071}">
  <dimension ref="B2:S51"/>
  <sheetViews>
    <sheetView zoomScaleNormal="100" workbookViewId="0">
      <selection activeCell="M14" sqref="M14"/>
    </sheetView>
  </sheetViews>
  <sheetFormatPr defaultRowHeight="15"/>
  <cols>
    <col min="2" max="2" width="36" bestFit="1" customWidth="1"/>
    <col min="3" max="4" width="13.7109375" customWidth="1"/>
    <col min="5" max="12" width="10.5703125" bestFit="1" customWidth="1"/>
    <col min="13" max="13" width="10.85546875" bestFit="1" customWidth="1"/>
    <col min="14" max="16" width="10.5703125" bestFit="1" customWidth="1"/>
    <col min="17" max="17" width="11.28515625" style="795" hidden="1" customWidth="1"/>
    <col min="18" max="19" width="0" hidden="1" customWidth="1"/>
  </cols>
  <sheetData>
    <row r="2" spans="2:19">
      <c r="E2" t="s">
        <v>395</v>
      </c>
      <c r="F2" t="s">
        <v>396</v>
      </c>
      <c r="G2" t="s">
        <v>229</v>
      </c>
      <c r="H2" t="s">
        <v>230</v>
      </c>
      <c r="I2" t="s">
        <v>397</v>
      </c>
      <c r="J2" t="s">
        <v>231</v>
      </c>
      <c r="K2" t="s">
        <v>232</v>
      </c>
      <c r="L2" t="s">
        <v>398</v>
      </c>
      <c r="M2" t="s">
        <v>399</v>
      </c>
      <c r="N2" t="s">
        <v>400</v>
      </c>
      <c r="O2" t="s">
        <v>401</v>
      </c>
      <c r="P2" t="s">
        <v>402</v>
      </c>
    </row>
    <row r="3" spans="2:19">
      <c r="E3">
        <v>31</v>
      </c>
      <c r="F3">
        <v>28</v>
      </c>
      <c r="G3">
        <v>31</v>
      </c>
      <c r="H3">
        <v>30</v>
      </c>
      <c r="I3">
        <v>31</v>
      </c>
      <c r="J3">
        <v>30</v>
      </c>
      <c r="K3">
        <v>31</v>
      </c>
      <c r="L3">
        <v>31</v>
      </c>
      <c r="M3">
        <v>30</v>
      </c>
      <c r="N3">
        <v>31</v>
      </c>
      <c r="O3">
        <v>30</v>
      </c>
      <c r="P3">
        <v>31</v>
      </c>
    </row>
    <row r="4" spans="2:19">
      <c r="C4" t="s">
        <v>403</v>
      </c>
      <c r="E4" s="796">
        <v>6.2857142857100001</v>
      </c>
      <c r="F4" s="796">
        <v>6.2857142857100001</v>
      </c>
      <c r="G4" s="796">
        <v>6.2857142857100001</v>
      </c>
      <c r="H4" s="796">
        <v>6.2857142857100001</v>
      </c>
      <c r="I4" s="796">
        <v>6.2857142857100001</v>
      </c>
      <c r="J4" s="796">
        <v>6.2857142857100001</v>
      </c>
      <c r="K4" s="796">
        <v>6.2857142857100001</v>
      </c>
      <c r="L4" s="796">
        <v>6.2857142857100001</v>
      </c>
      <c r="M4" s="796">
        <v>6.2857142857100001</v>
      </c>
      <c r="N4" s="796">
        <v>6.2857142857100001</v>
      </c>
      <c r="O4" s="796">
        <v>6.2857142857100001</v>
      </c>
      <c r="P4" s="796">
        <v>6.2857142857100001</v>
      </c>
    </row>
    <row r="5" spans="2:19">
      <c r="B5" s="797" t="s">
        <v>66</v>
      </c>
      <c r="C5">
        <v>6</v>
      </c>
      <c r="D5" t="s">
        <v>404</v>
      </c>
    </row>
    <row r="6" spans="2:19">
      <c r="B6" s="798" t="s">
        <v>405</v>
      </c>
      <c r="D6">
        <v>12.5</v>
      </c>
      <c r="E6" s="795">
        <v>2240.8571428556147</v>
      </c>
      <c r="F6" s="795">
        <v>2240.8571428556147</v>
      </c>
      <c r="G6" s="795">
        <v>2240.8571428556147</v>
      </c>
      <c r="H6" s="795">
        <v>2240.8571428556147</v>
      </c>
      <c r="I6" s="795">
        <v>2435.714285712625</v>
      </c>
      <c r="J6" s="795">
        <v>2435.714285712625</v>
      </c>
      <c r="K6" s="795">
        <v>2435.714285712625</v>
      </c>
      <c r="L6" s="795">
        <v>1826.7857142844687</v>
      </c>
      <c r="M6" s="795">
        <v>1826.7857142844687</v>
      </c>
      <c r="N6" s="795">
        <v>1826.7857142844687</v>
      </c>
      <c r="O6" s="795">
        <v>2192.1428571413626</v>
      </c>
      <c r="P6" s="795">
        <v>2435.714285712625</v>
      </c>
      <c r="R6" s="795"/>
    </row>
    <row r="7" spans="2:19">
      <c r="B7" s="798" t="s">
        <v>406</v>
      </c>
      <c r="D7">
        <v>8</v>
      </c>
      <c r="E7" s="795">
        <v>1315.2857142848175</v>
      </c>
      <c r="F7" s="795">
        <v>1315.2857142848175</v>
      </c>
      <c r="G7" s="795">
        <v>1315.2857142848175</v>
      </c>
      <c r="H7" s="795">
        <v>1315.2857142848175</v>
      </c>
      <c r="I7" s="795">
        <v>1558.8571428560799</v>
      </c>
      <c r="J7" s="795">
        <v>1558.8571428560799</v>
      </c>
      <c r="K7" s="795">
        <v>1558.8571428560799</v>
      </c>
      <c r="L7" s="795">
        <v>1169.1428571420599</v>
      </c>
      <c r="M7" s="795">
        <v>1169.1428571420599</v>
      </c>
      <c r="N7" s="795">
        <v>1169.1428571420599</v>
      </c>
      <c r="O7" s="795">
        <v>1402.971428570472</v>
      </c>
      <c r="P7" s="795">
        <v>1558.8571428560799</v>
      </c>
    </row>
    <row r="8" spans="2:19">
      <c r="B8" s="798" t="s">
        <v>407</v>
      </c>
      <c r="D8">
        <v>7.25</v>
      </c>
      <c r="E8" s="795">
        <v>1315.2857142848175</v>
      </c>
      <c r="F8" s="795">
        <v>1315.2857142848175</v>
      </c>
      <c r="G8" s="795">
        <v>1315.2857142848175</v>
      </c>
      <c r="H8" s="795">
        <v>1315.2857142848175</v>
      </c>
      <c r="I8" s="795">
        <v>1412.7142857133224</v>
      </c>
      <c r="J8" s="795">
        <v>1412.7142857133224</v>
      </c>
      <c r="K8" s="795">
        <v>1412.7142857133224</v>
      </c>
      <c r="L8" s="795">
        <v>1059.5357142849919</v>
      </c>
      <c r="M8" s="795">
        <v>1059.5357142849919</v>
      </c>
      <c r="N8" s="795">
        <v>1059.5357142849919</v>
      </c>
      <c r="O8" s="795">
        <v>1271.4428571419901</v>
      </c>
      <c r="P8" s="795">
        <v>1412.7142857133224</v>
      </c>
    </row>
    <row r="9" spans="2:19">
      <c r="B9" s="798" t="s">
        <v>408</v>
      </c>
      <c r="D9">
        <v>7.25</v>
      </c>
      <c r="E9" s="795">
        <v>1315.2857142848175</v>
      </c>
      <c r="F9" s="795">
        <v>1315.2857142848175</v>
      </c>
      <c r="G9" s="795">
        <v>1315.2857142848175</v>
      </c>
      <c r="H9" s="795">
        <v>1315.2857142848175</v>
      </c>
      <c r="I9" s="795">
        <v>1412.7142857133224</v>
      </c>
      <c r="J9" s="795">
        <v>1412.7142857133224</v>
      </c>
      <c r="K9" s="795">
        <v>1412.7142857133224</v>
      </c>
      <c r="L9" s="795">
        <v>1059.5357142849919</v>
      </c>
      <c r="M9" s="795">
        <v>1059.5357142849919</v>
      </c>
      <c r="N9" s="795">
        <v>1059.5357142849919</v>
      </c>
      <c r="O9" s="795">
        <v>1271.4428571419901</v>
      </c>
      <c r="P9" s="795">
        <v>1412.7142857133224</v>
      </c>
    </row>
    <row r="10" spans="2:19">
      <c r="B10" s="798" t="s">
        <v>408</v>
      </c>
      <c r="D10">
        <v>7.25</v>
      </c>
      <c r="E10" s="795">
        <v>1315.2857142848175</v>
      </c>
      <c r="F10" s="795">
        <v>1315.2857142848175</v>
      </c>
      <c r="G10" s="795">
        <v>1315.2857142848175</v>
      </c>
      <c r="H10" s="795">
        <v>1315.2857142848175</v>
      </c>
      <c r="I10" s="795">
        <v>1412.7142857133224</v>
      </c>
      <c r="J10" s="795">
        <v>1412.7142857133224</v>
      </c>
      <c r="K10" s="795">
        <v>1412.7142857133224</v>
      </c>
      <c r="L10" s="795">
        <v>1059.5357142849919</v>
      </c>
      <c r="M10" s="795">
        <v>1059.5357142849919</v>
      </c>
      <c r="N10" s="795">
        <v>1059.5357142849919</v>
      </c>
      <c r="O10" s="795">
        <v>1271.4428571419901</v>
      </c>
      <c r="P10" s="795">
        <v>1412.7142857133224</v>
      </c>
    </row>
    <row r="11" spans="2:19">
      <c r="B11" s="798" t="s">
        <v>408</v>
      </c>
      <c r="D11">
        <v>7.25</v>
      </c>
      <c r="E11" s="795">
        <v>1315.2857142848175</v>
      </c>
      <c r="F11" s="795">
        <v>1315.2857142848175</v>
      </c>
      <c r="G11" s="795">
        <v>1315.2857142848175</v>
      </c>
      <c r="H11" s="795">
        <v>1315.2857142848175</v>
      </c>
      <c r="I11" s="795">
        <v>1412.7142857133224</v>
      </c>
      <c r="J11" s="795">
        <v>1412.7142857133224</v>
      </c>
      <c r="K11" s="795">
        <v>1412.7142857133224</v>
      </c>
      <c r="L11" s="795">
        <v>1059.5357142849919</v>
      </c>
      <c r="M11" s="795">
        <v>1059.5357142849919</v>
      </c>
      <c r="N11" s="795">
        <v>1059.5357142849919</v>
      </c>
      <c r="O11" s="795">
        <v>1271.4428571419901</v>
      </c>
      <c r="P11" s="795">
        <v>1412.7142857133224</v>
      </c>
    </row>
    <row r="12" spans="2:19" ht="15.75" thickBot="1">
      <c r="B12" s="799" t="s">
        <v>409</v>
      </c>
      <c r="C12" s="794">
        <v>99863.407329199137</v>
      </c>
      <c r="E12" s="800">
        <v>8453.0732298141229</v>
      </c>
      <c r="F12" s="800">
        <v>8453.0732298141229</v>
      </c>
      <c r="G12" s="800">
        <v>8453.0732298141229</v>
      </c>
      <c r="H12" s="800">
        <v>8453.0732298141229</v>
      </c>
      <c r="I12" s="800">
        <v>9281.2160869564177</v>
      </c>
      <c r="J12" s="800">
        <v>9281.2160869564177</v>
      </c>
      <c r="K12" s="800">
        <v>9281.2160869564177</v>
      </c>
      <c r="L12" s="800">
        <v>6869.858944100919</v>
      </c>
      <c r="M12" s="800">
        <v>6869.858944100919</v>
      </c>
      <c r="N12" s="800">
        <v>6869.858944100919</v>
      </c>
      <c r="O12" s="800">
        <v>8316.6732298142197</v>
      </c>
      <c r="P12" s="800">
        <v>9281.2160869564177</v>
      </c>
      <c r="Q12" s="795">
        <v>99863.407329199137</v>
      </c>
      <c r="R12" s="794">
        <v>0.20047151648935599</v>
      </c>
      <c r="S12">
        <v>4373.0856606988118</v>
      </c>
    </row>
    <row r="13" spans="2:19">
      <c r="S13">
        <v>364.21248446557638</v>
      </c>
    </row>
    <row r="14" spans="2:19">
      <c r="B14" s="797" t="s">
        <v>26</v>
      </c>
      <c r="C14">
        <v>9</v>
      </c>
    </row>
    <row r="15" spans="2:19">
      <c r="B15" s="798" t="s">
        <v>410</v>
      </c>
      <c r="E15" s="795">
        <v>2616</v>
      </c>
      <c r="F15" s="795">
        <v>2616</v>
      </c>
      <c r="G15" s="795">
        <v>2616</v>
      </c>
      <c r="H15" s="795">
        <v>2616</v>
      </c>
      <c r="I15" s="795">
        <v>2746</v>
      </c>
      <c r="J15" s="795">
        <v>2746</v>
      </c>
      <c r="K15" s="795">
        <v>2746</v>
      </c>
      <c r="L15" s="795">
        <v>2746</v>
      </c>
      <c r="M15" s="795">
        <v>2746</v>
      </c>
      <c r="N15" s="795">
        <v>2746</v>
      </c>
      <c r="O15" s="795">
        <v>2746</v>
      </c>
      <c r="P15" s="795">
        <v>2746</v>
      </c>
    </row>
    <row r="16" spans="2:19">
      <c r="B16" s="798" t="s">
        <v>411</v>
      </c>
      <c r="D16">
        <v>8</v>
      </c>
      <c r="E16" s="795">
        <v>1412.7142857133224</v>
      </c>
      <c r="F16" s="795">
        <v>1412.7142857133224</v>
      </c>
      <c r="G16" s="795">
        <v>1412.7142857133224</v>
      </c>
      <c r="H16" s="795">
        <v>1412.7142857133224</v>
      </c>
      <c r="I16" s="795">
        <v>1558.8571428560799</v>
      </c>
      <c r="J16" s="795">
        <v>1558.8571428560799</v>
      </c>
      <c r="K16" s="795">
        <v>1558.8571428560799</v>
      </c>
      <c r="L16" s="795">
        <v>1325.0285714276679</v>
      </c>
      <c r="M16" s="795">
        <v>779.42857142803996</v>
      </c>
      <c r="N16" s="795">
        <v>1169.1428571420599</v>
      </c>
      <c r="O16" s="795">
        <v>1325.0285714276679</v>
      </c>
      <c r="P16" s="795">
        <v>1558.8571428560799</v>
      </c>
    </row>
    <row r="17" spans="2:19">
      <c r="B17" s="798" t="s">
        <v>412</v>
      </c>
      <c r="D17">
        <v>8</v>
      </c>
      <c r="E17" s="795">
        <v>1412.7142857133224</v>
      </c>
      <c r="F17" s="795">
        <v>1412.7142857133224</v>
      </c>
      <c r="G17" s="795">
        <v>1412.7142857133224</v>
      </c>
      <c r="H17" s="795">
        <v>1412.7142857133224</v>
      </c>
      <c r="I17" s="795">
        <v>1558.8571428560799</v>
      </c>
      <c r="J17" s="795">
        <v>1558.8571428560799</v>
      </c>
      <c r="K17" s="795">
        <v>1558.8571428560799</v>
      </c>
      <c r="L17" s="795">
        <v>1325.0285714276679</v>
      </c>
      <c r="M17" s="795">
        <v>779.42857142803996</v>
      </c>
      <c r="N17" s="795">
        <v>1169.1428571420599</v>
      </c>
      <c r="O17" s="795">
        <v>1325.0285714276679</v>
      </c>
      <c r="P17" s="795">
        <v>1558.8571428560799</v>
      </c>
    </row>
    <row r="18" spans="2:19">
      <c r="B18" s="798" t="s">
        <v>413</v>
      </c>
      <c r="D18">
        <v>10.5</v>
      </c>
      <c r="E18" s="795">
        <v>1851.142857141595</v>
      </c>
      <c r="F18" s="795">
        <v>1851.142857141595</v>
      </c>
      <c r="G18" s="795">
        <v>1851.142857141595</v>
      </c>
      <c r="H18" s="795">
        <v>1851.142857141595</v>
      </c>
      <c r="I18" s="795">
        <v>2045.9999999986048</v>
      </c>
      <c r="J18" s="795">
        <v>2045.9999999986048</v>
      </c>
      <c r="K18" s="795">
        <v>2045.9999999986048</v>
      </c>
      <c r="L18" s="795">
        <v>1739.0999999988142</v>
      </c>
      <c r="M18" s="795">
        <v>1022.9999999993024</v>
      </c>
      <c r="N18" s="795">
        <v>1534.4999999989536</v>
      </c>
      <c r="O18" s="795">
        <v>1739.0999999988142</v>
      </c>
      <c r="P18" s="795">
        <v>2045.9999999986048</v>
      </c>
    </row>
    <row r="19" spans="2:19">
      <c r="B19" s="798" t="s">
        <v>414</v>
      </c>
      <c r="D19">
        <v>8</v>
      </c>
      <c r="E19" s="795">
        <v>1412.7142857133224</v>
      </c>
      <c r="F19" s="795">
        <v>1412.7142857133224</v>
      </c>
      <c r="G19" s="795">
        <v>1412.7142857133224</v>
      </c>
      <c r="H19" s="795">
        <v>1412.7142857133224</v>
      </c>
      <c r="I19" s="795">
        <v>1558.8571428560799</v>
      </c>
      <c r="J19" s="795">
        <v>1558.8571428560799</v>
      </c>
      <c r="K19" s="795">
        <v>1558.8571428560799</v>
      </c>
      <c r="L19" s="795">
        <v>1325.0285714276679</v>
      </c>
      <c r="M19" s="795">
        <v>779.42857142803996</v>
      </c>
      <c r="N19" s="795">
        <v>1169.1428571420599</v>
      </c>
      <c r="O19" s="795">
        <v>1325.0285714276679</v>
      </c>
      <c r="P19" s="795">
        <v>1558.8571428560799</v>
      </c>
    </row>
    <row r="20" spans="2:19">
      <c r="B20" s="798" t="s">
        <v>415</v>
      </c>
      <c r="D20">
        <v>8</v>
      </c>
      <c r="E20" s="795">
        <v>1315.2857142848175</v>
      </c>
      <c r="F20" s="795">
        <v>1315.2857142848175</v>
      </c>
      <c r="G20" s="795">
        <v>1315.2857142848175</v>
      </c>
      <c r="H20" s="795">
        <v>1315.2857142848175</v>
      </c>
      <c r="I20" s="795">
        <v>1558.8571428560799</v>
      </c>
      <c r="J20" s="795">
        <v>1558.8571428560799</v>
      </c>
      <c r="K20" s="795">
        <v>1558.8571428560799</v>
      </c>
      <c r="L20" s="795">
        <v>1325.0285714276679</v>
      </c>
      <c r="M20" s="795">
        <v>779.42857142803996</v>
      </c>
      <c r="N20" s="795">
        <v>1169.1428571420599</v>
      </c>
      <c r="O20" s="795">
        <v>1325.0285714276679</v>
      </c>
      <c r="P20" s="795">
        <v>1558.8571428560799</v>
      </c>
    </row>
    <row r="21" spans="2:19">
      <c r="B21" s="798" t="s">
        <v>416</v>
      </c>
      <c r="D21">
        <v>8</v>
      </c>
      <c r="E21" s="795">
        <v>1412.7142857133224</v>
      </c>
      <c r="F21" s="795">
        <v>1412.7142857133224</v>
      </c>
      <c r="G21" s="795">
        <v>1412.7142857133224</v>
      </c>
      <c r="H21" s="795">
        <v>1412.7142857133224</v>
      </c>
      <c r="I21" s="795">
        <v>1558.8571428560799</v>
      </c>
      <c r="J21" s="795">
        <v>1558.8571428560799</v>
      </c>
      <c r="K21" s="795">
        <v>1558.8571428560799</v>
      </c>
      <c r="L21" s="795">
        <v>1325.0285714276679</v>
      </c>
      <c r="M21" s="795">
        <v>779.42857142803996</v>
      </c>
      <c r="N21" s="795">
        <v>1169.1428571420599</v>
      </c>
      <c r="O21" s="795">
        <v>1325.0285714276679</v>
      </c>
      <c r="P21" s="795">
        <v>1558.8571428560799</v>
      </c>
    </row>
    <row r="22" spans="2:19">
      <c r="B22" s="798" t="s">
        <v>417</v>
      </c>
      <c r="D22">
        <v>8.25</v>
      </c>
      <c r="E22" s="795">
        <v>1432.1999999990232</v>
      </c>
      <c r="F22" s="795">
        <v>1432.1999999990232</v>
      </c>
      <c r="G22" s="795">
        <v>1432.1999999990232</v>
      </c>
      <c r="H22" s="795">
        <v>1432.1999999990232</v>
      </c>
      <c r="I22" s="795">
        <v>1607.5714285703325</v>
      </c>
      <c r="J22" s="795">
        <v>1607.5714285703325</v>
      </c>
      <c r="K22" s="795">
        <v>1607.5714285703325</v>
      </c>
      <c r="L22" s="795">
        <v>1366.4357142847825</v>
      </c>
      <c r="M22" s="795">
        <v>803.78571428516625</v>
      </c>
      <c r="N22" s="795">
        <v>1205.6785714277494</v>
      </c>
      <c r="O22" s="795">
        <v>1366.4357142847825</v>
      </c>
      <c r="P22" s="795">
        <v>1607.5714285703325</v>
      </c>
    </row>
    <row r="23" spans="2:19">
      <c r="B23" s="798" t="s">
        <v>408</v>
      </c>
      <c r="D23">
        <v>8</v>
      </c>
      <c r="E23" s="795">
        <v>0</v>
      </c>
      <c r="F23" s="795">
        <v>0</v>
      </c>
      <c r="G23" s="795">
        <v>0</v>
      </c>
      <c r="H23" s="795">
        <v>0</v>
      </c>
      <c r="I23" s="795">
        <v>0</v>
      </c>
      <c r="J23" s="795">
        <v>0</v>
      </c>
      <c r="K23" s="795">
        <v>0</v>
      </c>
      <c r="L23" s="795">
        <v>0</v>
      </c>
      <c r="M23" s="795">
        <v>0</v>
      </c>
      <c r="N23" s="795">
        <v>0</v>
      </c>
      <c r="O23" s="795">
        <v>0</v>
      </c>
      <c r="P23" s="795">
        <v>0</v>
      </c>
    </row>
    <row r="24" spans="2:19" ht="15.75" thickBot="1">
      <c r="B24" s="799" t="s">
        <v>409</v>
      </c>
      <c r="C24" s="794">
        <v>146523.19440200171</v>
      </c>
      <c r="E24" s="800">
        <v>12326.372747785719</v>
      </c>
      <c r="F24" s="800">
        <v>12326.372747785719</v>
      </c>
      <c r="G24" s="800">
        <v>12326.372747785719</v>
      </c>
      <c r="H24" s="800">
        <v>12326.372747785719</v>
      </c>
      <c r="I24" s="800">
        <v>13654.744176356329</v>
      </c>
      <c r="J24" s="800">
        <v>13654.744176356329</v>
      </c>
      <c r="K24" s="800">
        <v>13654.744176356329</v>
      </c>
      <c r="L24" s="800">
        <v>11937.565604928934</v>
      </c>
      <c r="M24" s="800">
        <v>7930.8156049316613</v>
      </c>
      <c r="N24" s="800">
        <v>10792.779890644</v>
      </c>
      <c r="O24" s="800">
        <v>11937.565604928934</v>
      </c>
      <c r="P24" s="800">
        <v>13654.744176356329</v>
      </c>
      <c r="Q24" s="795">
        <v>146523.19440200171</v>
      </c>
      <c r="R24" s="794">
        <v>0.29413904219994896</v>
      </c>
      <c r="S24">
        <v>6416.3490665496865</v>
      </c>
    </row>
    <row r="25" spans="2:19">
      <c r="S25">
        <v>539.11296649300573</v>
      </c>
    </row>
    <row r="26" spans="2:19">
      <c r="B26" s="797" t="s">
        <v>22</v>
      </c>
      <c r="C26">
        <v>6</v>
      </c>
    </row>
    <row r="27" spans="2:19">
      <c r="B27" s="798" t="s">
        <v>418</v>
      </c>
      <c r="D27">
        <v>9.25</v>
      </c>
      <c r="E27" s="795">
        <v>1508.1942857132574</v>
      </c>
      <c r="F27" s="795">
        <v>1675.7714285702859</v>
      </c>
      <c r="G27" s="795">
        <v>1675.7714285702859</v>
      </c>
      <c r="H27" s="795">
        <v>1675.7714285702859</v>
      </c>
      <c r="I27" s="795">
        <v>1802.4285714273424</v>
      </c>
      <c r="J27" s="795">
        <v>1802.4285714273424</v>
      </c>
      <c r="K27" s="795">
        <v>1802.4285714273424</v>
      </c>
      <c r="L27" s="795">
        <v>1802.4285714273424</v>
      </c>
      <c r="M27" s="795">
        <v>1622.1857142846081</v>
      </c>
      <c r="N27" s="795">
        <v>1622.1857142846081</v>
      </c>
      <c r="O27" s="795">
        <v>1802.4285714273424</v>
      </c>
      <c r="P27" s="795">
        <v>1802.4285714273424</v>
      </c>
    </row>
    <row r="28" spans="2:19">
      <c r="B28" s="798" t="s">
        <v>419</v>
      </c>
      <c r="D28">
        <v>8.25</v>
      </c>
      <c r="E28" s="795">
        <v>1359.1285714276446</v>
      </c>
      <c r="F28" s="795">
        <v>1510.1428571418273</v>
      </c>
      <c r="G28" s="795">
        <v>1510.1428571418273</v>
      </c>
      <c r="H28" s="795">
        <v>1510.1428571418273</v>
      </c>
      <c r="I28" s="795">
        <v>1607.5714285703325</v>
      </c>
      <c r="J28" s="795">
        <v>1607.5714285703325</v>
      </c>
      <c r="K28" s="795">
        <v>1607.5714285703325</v>
      </c>
      <c r="L28" s="795">
        <v>1607.5714285703325</v>
      </c>
      <c r="M28" s="795">
        <v>1446.8142857132993</v>
      </c>
      <c r="N28" s="795">
        <v>1446.8142857132993</v>
      </c>
      <c r="O28" s="795">
        <v>1607.5714285703325</v>
      </c>
      <c r="P28" s="795">
        <v>1607.5714285703325</v>
      </c>
    </row>
    <row r="29" spans="2:19">
      <c r="B29" s="798" t="s">
        <v>420</v>
      </c>
      <c r="D29">
        <v>13</v>
      </c>
      <c r="E29" s="795">
        <v>2104.4571428557078</v>
      </c>
      <c r="F29" s="795">
        <v>2338.2857142841199</v>
      </c>
      <c r="G29" s="795">
        <v>2338.2857142841199</v>
      </c>
      <c r="H29" s="795">
        <v>2338.2857142841199</v>
      </c>
      <c r="I29" s="795">
        <v>2533.1428571411298</v>
      </c>
      <c r="J29" s="795">
        <v>2533.1428571411298</v>
      </c>
      <c r="K29" s="795">
        <v>2533.1428571411298</v>
      </c>
      <c r="L29" s="795">
        <v>2533.1428571411298</v>
      </c>
      <c r="M29" s="795">
        <v>2279.8285714270169</v>
      </c>
      <c r="N29" s="795">
        <v>2279.8285714270169</v>
      </c>
      <c r="O29" s="795">
        <v>2533.1428571411298</v>
      </c>
      <c r="P29" s="795">
        <v>2533.1428571411298</v>
      </c>
    </row>
    <row r="30" spans="2:19">
      <c r="B30" s="798" t="s">
        <v>408</v>
      </c>
      <c r="D30">
        <v>8.75</v>
      </c>
      <c r="E30" s="795">
        <v>1315.2857142848175</v>
      </c>
      <c r="F30" s="795">
        <v>1461.428571427575</v>
      </c>
      <c r="G30" s="795">
        <v>1461.428571427575</v>
      </c>
      <c r="H30" s="795">
        <v>1461.428571427575</v>
      </c>
      <c r="I30" s="795">
        <v>1704.9999999988374</v>
      </c>
      <c r="J30" s="795">
        <v>1704.9999999988374</v>
      </c>
      <c r="K30" s="795">
        <v>1704.9999999988374</v>
      </c>
      <c r="L30" s="795">
        <v>1704.9999999988374</v>
      </c>
      <c r="M30" s="795">
        <v>1534.4999999989536</v>
      </c>
      <c r="N30" s="795">
        <v>1534.4999999989536</v>
      </c>
      <c r="O30" s="795">
        <v>1704.9999999988374</v>
      </c>
      <c r="P30" s="795">
        <v>1704.9999999988374</v>
      </c>
    </row>
    <row r="31" spans="2:19">
      <c r="B31" s="798" t="s">
        <v>421</v>
      </c>
      <c r="D31">
        <v>9.75</v>
      </c>
      <c r="E31" s="795">
        <v>1490.6571428561265</v>
      </c>
      <c r="F31" s="795">
        <v>1656.2857142845849</v>
      </c>
      <c r="G31" s="795">
        <v>1656.2857142845849</v>
      </c>
      <c r="H31" s="795">
        <v>1656.2857142845849</v>
      </c>
      <c r="I31" s="795">
        <v>1899.8571428558473</v>
      </c>
      <c r="J31" s="795">
        <v>1899.8571428558473</v>
      </c>
      <c r="K31" s="795">
        <v>1899.8571428558473</v>
      </c>
      <c r="L31" s="795">
        <v>1899.8571428558473</v>
      </c>
      <c r="M31" s="795">
        <v>1709.8714285702627</v>
      </c>
      <c r="N31" s="795">
        <v>1709.8714285702627</v>
      </c>
      <c r="O31" s="795">
        <v>1899.8571428558473</v>
      </c>
      <c r="P31" s="795">
        <v>1899.8571428558473</v>
      </c>
    </row>
    <row r="32" spans="2:19">
      <c r="B32" s="798" t="s">
        <v>422</v>
      </c>
      <c r="D32">
        <v>11</v>
      </c>
      <c r="E32" s="795">
        <v>833.01428571371775</v>
      </c>
      <c r="F32" s="795">
        <v>925.57142857079748</v>
      </c>
      <c r="G32" s="795">
        <v>925.57142857079748</v>
      </c>
      <c r="H32" s="795">
        <v>925.57142857079748</v>
      </c>
      <c r="I32" s="795">
        <v>2143.42857142711</v>
      </c>
      <c r="J32" s="795">
        <v>2143.42857142711</v>
      </c>
      <c r="K32" s="795">
        <v>2143.42857142711</v>
      </c>
      <c r="L32" s="795">
        <v>2143.42857142711</v>
      </c>
      <c r="M32" s="795">
        <v>1929.085714284399</v>
      </c>
      <c r="N32" s="795">
        <v>1929.085714284399</v>
      </c>
      <c r="O32" s="795">
        <v>2143.42857142711</v>
      </c>
      <c r="P32" s="795">
        <v>2143.42857142711</v>
      </c>
    </row>
    <row r="33" spans="2:19" ht="15.75" thickBot="1">
      <c r="B33" s="799" t="s">
        <v>409</v>
      </c>
      <c r="C33" s="794">
        <v>123003.38148808613</v>
      </c>
      <c r="E33" s="800">
        <v>8152.1575049609874</v>
      </c>
      <c r="F33" s="800">
        <v>9108.9060763889083</v>
      </c>
      <c r="G33" s="800">
        <v>9108.9060763889083</v>
      </c>
      <c r="H33" s="800">
        <v>9108.9060763889083</v>
      </c>
      <c r="I33" s="800">
        <v>11232.848933530317</v>
      </c>
      <c r="J33" s="800">
        <v>11232.848933530317</v>
      </c>
      <c r="K33" s="800">
        <v>11232.848933530317</v>
      </c>
      <c r="L33" s="800">
        <v>11232.848933530317</v>
      </c>
      <c r="M33" s="800">
        <v>10063.706076388256</v>
      </c>
      <c r="N33" s="800">
        <v>10063.706076388256</v>
      </c>
      <c r="O33" s="800">
        <v>11232.848933530317</v>
      </c>
      <c r="P33" s="800">
        <v>11232.848933530317</v>
      </c>
      <c r="Q33" s="795">
        <v>123003.38148808613</v>
      </c>
      <c r="R33" s="794">
        <v>0.24692402432202445</v>
      </c>
      <c r="S33">
        <v>5386.4006665606412</v>
      </c>
    </row>
    <row r="34" spans="2:19">
      <c r="S34">
        <v>458.57963789028281</v>
      </c>
    </row>
    <row r="35" spans="2:19">
      <c r="B35" s="797" t="s">
        <v>72</v>
      </c>
      <c r="C35">
        <v>3</v>
      </c>
    </row>
    <row r="36" spans="2:19">
      <c r="B36" s="798" t="s">
        <v>423</v>
      </c>
      <c r="D36">
        <v>8.5</v>
      </c>
      <c r="E36" s="795">
        <v>1510.1428571418273</v>
      </c>
      <c r="F36" s="795">
        <v>1510.1428571418273</v>
      </c>
      <c r="G36" s="795">
        <v>1510.1428571418273</v>
      </c>
      <c r="H36" s="795">
        <v>1510.1428571418273</v>
      </c>
      <c r="I36" s="795">
        <v>1656.2857142845849</v>
      </c>
      <c r="J36" s="795">
        <v>1656.2857142845849</v>
      </c>
      <c r="K36" s="795">
        <v>1656.2857142845849</v>
      </c>
      <c r="L36" s="795">
        <v>1656.2857142845849</v>
      </c>
      <c r="M36" s="795">
        <v>662.51428571383394</v>
      </c>
      <c r="N36" s="795">
        <v>1242.2142857134386</v>
      </c>
      <c r="O36" s="795">
        <v>1656.2857142845849</v>
      </c>
      <c r="P36" s="795">
        <v>1656.2857142845849</v>
      </c>
    </row>
    <row r="37" spans="2:19">
      <c r="B37" s="798" t="s">
        <v>424</v>
      </c>
      <c r="D37">
        <v>8.25</v>
      </c>
      <c r="E37" s="795">
        <v>1461.428571427575</v>
      </c>
      <c r="F37" s="795">
        <v>1461.428571427575</v>
      </c>
      <c r="G37" s="795">
        <v>1461.428571427575</v>
      </c>
      <c r="H37" s="795">
        <v>1461.428571427575</v>
      </c>
      <c r="I37" s="795">
        <v>1607.5714285703325</v>
      </c>
      <c r="J37" s="795">
        <v>1607.5714285703325</v>
      </c>
      <c r="K37" s="795">
        <v>1607.5714285703325</v>
      </c>
      <c r="L37" s="795">
        <v>1607.5714285703325</v>
      </c>
      <c r="M37" s="795">
        <v>643.02857142813309</v>
      </c>
      <c r="N37" s="795">
        <v>1205.6785714277494</v>
      </c>
      <c r="O37" s="795">
        <v>1607.5714285703325</v>
      </c>
      <c r="P37" s="795">
        <v>1607.5714285703325</v>
      </c>
    </row>
    <row r="38" spans="2:19">
      <c r="B38" s="798" t="s">
        <v>425</v>
      </c>
      <c r="D38">
        <v>8.35</v>
      </c>
      <c r="E38" s="795">
        <v>1471.1714285704254</v>
      </c>
      <c r="F38" s="795">
        <v>1471.1714285704254</v>
      </c>
      <c r="G38" s="795">
        <v>1471.1714285704254</v>
      </c>
      <c r="H38" s="795">
        <v>1471.1714285704254</v>
      </c>
      <c r="I38" s="795">
        <v>1627.0571428560334</v>
      </c>
      <c r="J38" s="795">
        <v>1627.0571428560334</v>
      </c>
      <c r="K38" s="795">
        <v>1627.0571428560334</v>
      </c>
      <c r="L38" s="795">
        <v>1627.0571428560334</v>
      </c>
      <c r="M38" s="795">
        <v>650.82285714241334</v>
      </c>
      <c r="N38" s="795">
        <v>1220.292857142025</v>
      </c>
      <c r="O38" s="795">
        <v>1627.0571428560334</v>
      </c>
      <c r="P38" s="795">
        <v>1627.0571428560334</v>
      </c>
    </row>
    <row r="39" spans="2:19" ht="15.75" thickBot="1">
      <c r="B39" s="799" t="s">
        <v>409</v>
      </c>
      <c r="C39" s="794">
        <v>50482.509591461327</v>
      </c>
      <c r="E39" s="800">
        <v>4254.5346088122205</v>
      </c>
      <c r="F39" s="800">
        <v>4254.5346088122205</v>
      </c>
      <c r="G39" s="800">
        <v>4254.5346088122205</v>
      </c>
      <c r="H39" s="800">
        <v>4254.5346088122205</v>
      </c>
      <c r="I39" s="800">
        <v>4702.7060373833438</v>
      </c>
      <c r="J39" s="800">
        <v>4702.7060373833438</v>
      </c>
      <c r="K39" s="800">
        <v>4702.7060373833438</v>
      </c>
      <c r="L39" s="800">
        <v>4702.7060373833438</v>
      </c>
      <c r="M39" s="800">
        <v>1768.1574659567736</v>
      </c>
      <c r="N39" s="800">
        <v>3479.9774659556065</v>
      </c>
      <c r="O39" s="800">
        <v>4702.7060373833438</v>
      </c>
      <c r="P39" s="800">
        <v>4702.7060373833438</v>
      </c>
      <c r="Q39" s="795">
        <v>50482.509591461327</v>
      </c>
      <c r="R39" s="794">
        <v>0.10134147757073003</v>
      </c>
      <c r="S39">
        <v>2210.6629917279051</v>
      </c>
    </row>
    <row r="40" spans="2:19">
      <c r="S40">
        <v>188.20824832760675</v>
      </c>
    </row>
    <row r="41" spans="2:19">
      <c r="B41" s="797" t="s">
        <v>74</v>
      </c>
      <c r="C41">
        <v>5</v>
      </c>
    </row>
    <row r="42" spans="2:19">
      <c r="B42" s="798" t="s">
        <v>426</v>
      </c>
      <c r="D42">
        <v>8.75</v>
      </c>
      <c r="E42" s="795">
        <v>1558.8571428560799</v>
      </c>
      <c r="F42" s="795">
        <v>1558.8571428560799</v>
      </c>
      <c r="G42" s="795">
        <v>1558.8571428560799</v>
      </c>
      <c r="H42" s="795">
        <v>1558.8571428560799</v>
      </c>
      <c r="I42" s="795">
        <v>1704.9999999988374</v>
      </c>
      <c r="J42" s="795">
        <v>1704.9999999988374</v>
      </c>
      <c r="K42" s="795">
        <v>1704.9999999988374</v>
      </c>
      <c r="L42" s="795">
        <v>1704.9999999988374</v>
      </c>
      <c r="M42" s="795">
        <v>1534.4999999989536</v>
      </c>
      <c r="N42" s="795">
        <v>1534.4999999989536</v>
      </c>
      <c r="O42" s="795">
        <v>1704.9999999988374</v>
      </c>
      <c r="P42" s="795">
        <v>1704.9999999988374</v>
      </c>
    </row>
    <row r="43" spans="2:19">
      <c r="B43" s="798" t="s">
        <v>427</v>
      </c>
      <c r="D43">
        <v>8.75</v>
      </c>
      <c r="E43" s="795">
        <v>1558.8571428560799</v>
      </c>
      <c r="F43" s="795">
        <v>1558.8571428560799</v>
      </c>
      <c r="G43" s="795">
        <v>1558.8571428560799</v>
      </c>
      <c r="H43" s="795">
        <v>1558.8571428560799</v>
      </c>
      <c r="I43" s="795">
        <v>1704.9999999988374</v>
      </c>
      <c r="J43" s="795">
        <v>1704.9999999988374</v>
      </c>
      <c r="K43" s="795">
        <v>1704.9999999988374</v>
      </c>
      <c r="L43" s="795">
        <v>1704.9999999988374</v>
      </c>
      <c r="M43" s="795">
        <v>1534.4999999989536</v>
      </c>
      <c r="N43" s="795">
        <v>1534.4999999989536</v>
      </c>
      <c r="O43" s="795">
        <v>1704.9999999988374</v>
      </c>
      <c r="P43" s="795">
        <v>1704.9999999988374</v>
      </c>
    </row>
    <row r="44" spans="2:19">
      <c r="B44" s="798" t="s">
        <v>428</v>
      </c>
      <c r="D44">
        <v>9.25</v>
      </c>
      <c r="E44" s="795">
        <v>1607.5714285703325</v>
      </c>
      <c r="F44" s="795">
        <v>1607.5714285703325</v>
      </c>
      <c r="G44" s="795">
        <v>1607.5714285703325</v>
      </c>
      <c r="H44" s="795">
        <v>1607.5714285703325</v>
      </c>
      <c r="I44" s="795">
        <v>1802.4285714273424</v>
      </c>
      <c r="J44" s="795">
        <v>1802.4285714273424</v>
      </c>
      <c r="K44" s="795">
        <v>1802.4285714273424</v>
      </c>
      <c r="L44" s="795">
        <v>1802.4285714273424</v>
      </c>
      <c r="M44" s="795">
        <v>1622.1857142846081</v>
      </c>
      <c r="N44" s="795">
        <v>1622.1857142846081</v>
      </c>
      <c r="O44" s="795">
        <v>1802.4285714273424</v>
      </c>
      <c r="P44" s="795">
        <v>1802.4285714273424</v>
      </c>
    </row>
    <row r="45" spans="2:19">
      <c r="B45" s="798" t="s">
        <v>429</v>
      </c>
      <c r="D45">
        <v>8.5</v>
      </c>
      <c r="E45" s="795">
        <v>1461.428571427575</v>
      </c>
      <c r="F45" s="795">
        <v>1461.428571427575</v>
      </c>
      <c r="G45" s="795">
        <v>1461.428571427575</v>
      </c>
      <c r="H45" s="795">
        <v>1461.428571427575</v>
      </c>
      <c r="I45" s="795">
        <v>1656.2857142845849</v>
      </c>
      <c r="J45" s="795">
        <v>1656.2857142845849</v>
      </c>
      <c r="K45" s="795">
        <v>1656.2857142845849</v>
      </c>
      <c r="L45" s="795">
        <v>1656.2857142845849</v>
      </c>
      <c r="M45" s="795">
        <v>1490.6571428561265</v>
      </c>
      <c r="N45" s="795">
        <v>1490.6571428561265</v>
      </c>
      <c r="O45" s="795">
        <v>1656.2857142845849</v>
      </c>
      <c r="P45" s="795">
        <v>1656.2857142845849</v>
      </c>
    </row>
    <row r="46" spans="2:19">
      <c r="B46" s="798" t="s">
        <v>430</v>
      </c>
      <c r="D46">
        <v>1.5</v>
      </c>
      <c r="E46" s="795">
        <v>292.28571428551498</v>
      </c>
      <c r="F46" s="795">
        <v>292.28571428551498</v>
      </c>
      <c r="G46" s="795">
        <v>292.28571428551498</v>
      </c>
      <c r="H46" s="795">
        <v>292.28571428551498</v>
      </c>
      <c r="I46" s="795">
        <v>292.28571428551498</v>
      </c>
      <c r="J46" s="795">
        <v>292.28571428551498</v>
      </c>
      <c r="K46" s="795">
        <v>292.28571428551498</v>
      </c>
      <c r="L46" s="795">
        <v>292.28571428551498</v>
      </c>
      <c r="M46" s="795">
        <v>263.05714285696348</v>
      </c>
      <c r="N46" s="795">
        <v>263.05714285696348</v>
      </c>
      <c r="O46" s="795">
        <v>292.28571428551498</v>
      </c>
      <c r="P46" s="795">
        <v>292.28571428551498</v>
      </c>
    </row>
    <row r="47" spans="2:19" ht="15.75" thickBot="1">
      <c r="B47" s="799" t="s">
        <v>409</v>
      </c>
      <c r="C47" s="794">
        <v>78270.131528113154</v>
      </c>
      <c r="E47" s="800">
        <v>6187.1942940096578</v>
      </c>
      <c r="F47" s="800">
        <v>6187.1942940096578</v>
      </c>
      <c r="G47" s="800">
        <v>6187.1942940096578</v>
      </c>
      <c r="H47" s="800">
        <v>6187.1942940096578</v>
      </c>
      <c r="I47" s="800">
        <v>6869.1942940091931</v>
      </c>
      <c r="J47" s="800">
        <v>6869.1942940091931</v>
      </c>
      <c r="K47" s="800">
        <v>6869.1942940091931</v>
      </c>
      <c r="L47" s="800">
        <v>6869.1942940091931</v>
      </c>
      <c r="M47" s="800">
        <v>6153.094294009682</v>
      </c>
      <c r="N47" s="800">
        <v>6153.094294009682</v>
      </c>
      <c r="O47" s="800">
        <v>6869.1942940091931</v>
      </c>
      <c r="P47" s="800">
        <v>6869.1942940091931</v>
      </c>
      <c r="Q47" s="795">
        <v>78270.131528113154</v>
      </c>
      <c r="R47" s="794">
        <v>0.15712393941794048</v>
      </c>
      <c r="S47">
        <v>3427.5016144629535</v>
      </c>
    </row>
    <row r="48" spans="2:19">
      <c r="S48">
        <v>291.80570598592419</v>
      </c>
    </row>
    <row r="51" spans="17:19">
      <c r="Q51" s="795">
        <v>498142.6243388615</v>
      </c>
      <c r="S51">
        <v>21814</v>
      </c>
    </row>
  </sheetData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142C-181A-485C-A917-27E22BA583AD}">
  <dimension ref="A2:W69"/>
  <sheetViews>
    <sheetView zoomScaleNormal="100" workbookViewId="0">
      <selection activeCell="N17" sqref="N17"/>
    </sheetView>
  </sheetViews>
  <sheetFormatPr defaultColWidth="9.140625" defaultRowHeight="12.75"/>
  <cols>
    <col min="1" max="1" width="56.42578125" style="285" customWidth="1"/>
    <col min="2" max="2" width="1.140625" style="285" customWidth="1"/>
    <col min="3" max="3" width="11.7109375" style="285" customWidth="1"/>
    <col min="4" max="4" width="1.140625" style="285" customWidth="1"/>
    <col min="5" max="5" width="15.7109375" style="285" customWidth="1"/>
    <col min="6" max="6" width="1.7109375" style="285" customWidth="1"/>
    <col min="7" max="7" width="12.7109375" style="285" customWidth="1"/>
    <col min="8" max="8" width="1.5703125" style="326" customWidth="1"/>
    <col min="9" max="9" width="12.7109375" style="285" customWidth="1"/>
    <col min="10" max="11" width="1.5703125" style="326" customWidth="1"/>
    <col min="12" max="12" width="11.7109375" style="355" customWidth="1"/>
    <col min="13" max="13" width="1.140625" style="285" customWidth="1"/>
    <col min="14" max="14" width="90.85546875" style="285" customWidth="1"/>
    <col min="15" max="256" width="9.140625" style="285"/>
    <col min="257" max="257" width="0.7109375" style="285" customWidth="1"/>
    <col min="258" max="258" width="72.28515625" style="285" customWidth="1"/>
    <col min="259" max="259" width="1.7109375" style="285" customWidth="1"/>
    <col min="260" max="260" width="11.7109375" style="285" customWidth="1"/>
    <col min="261" max="261" width="1.7109375" style="285" customWidth="1"/>
    <col min="262" max="262" width="12.7109375" style="285" customWidth="1"/>
    <col min="263" max="263" width="1.7109375" style="285" customWidth="1"/>
    <col min="264" max="264" width="11.7109375" style="285" customWidth="1"/>
    <col min="265" max="265" width="1.5703125" style="285" customWidth="1"/>
    <col min="266" max="266" width="11.7109375" style="285" customWidth="1"/>
    <col min="267" max="267" width="1.5703125" style="285" customWidth="1"/>
    <col min="268" max="268" width="11.7109375" style="285" customWidth="1"/>
    <col min="269" max="269" width="1.7109375" style="285" customWidth="1"/>
    <col min="270" max="270" width="73" style="285" customWidth="1"/>
    <col min="271" max="512" width="9.140625" style="285"/>
    <col min="513" max="513" width="0.7109375" style="285" customWidth="1"/>
    <col min="514" max="514" width="72.28515625" style="285" customWidth="1"/>
    <col min="515" max="515" width="1.7109375" style="285" customWidth="1"/>
    <col min="516" max="516" width="11.7109375" style="285" customWidth="1"/>
    <col min="517" max="517" width="1.7109375" style="285" customWidth="1"/>
    <col min="518" max="518" width="12.7109375" style="285" customWidth="1"/>
    <col min="519" max="519" width="1.7109375" style="285" customWidth="1"/>
    <col min="520" max="520" width="11.7109375" style="285" customWidth="1"/>
    <col min="521" max="521" width="1.5703125" style="285" customWidth="1"/>
    <col min="522" max="522" width="11.7109375" style="285" customWidth="1"/>
    <col min="523" max="523" width="1.5703125" style="285" customWidth="1"/>
    <col min="524" max="524" width="11.7109375" style="285" customWidth="1"/>
    <col min="525" max="525" width="1.7109375" style="285" customWidth="1"/>
    <col min="526" max="526" width="73" style="285" customWidth="1"/>
    <col min="527" max="768" width="9.140625" style="285"/>
    <col min="769" max="769" width="0.7109375" style="285" customWidth="1"/>
    <col min="770" max="770" width="72.28515625" style="285" customWidth="1"/>
    <col min="771" max="771" width="1.7109375" style="285" customWidth="1"/>
    <col min="772" max="772" width="11.7109375" style="285" customWidth="1"/>
    <col min="773" max="773" width="1.7109375" style="285" customWidth="1"/>
    <col min="774" max="774" width="12.7109375" style="285" customWidth="1"/>
    <col min="775" max="775" width="1.7109375" style="285" customWidth="1"/>
    <col min="776" max="776" width="11.7109375" style="285" customWidth="1"/>
    <col min="777" max="777" width="1.5703125" style="285" customWidth="1"/>
    <col min="778" max="778" width="11.7109375" style="285" customWidth="1"/>
    <col min="779" max="779" width="1.5703125" style="285" customWidth="1"/>
    <col min="780" max="780" width="11.7109375" style="285" customWidth="1"/>
    <col min="781" max="781" width="1.7109375" style="285" customWidth="1"/>
    <col min="782" max="782" width="73" style="285" customWidth="1"/>
    <col min="783" max="1024" width="9.140625" style="285"/>
    <col min="1025" max="1025" width="0.7109375" style="285" customWidth="1"/>
    <col min="1026" max="1026" width="72.28515625" style="285" customWidth="1"/>
    <col min="1027" max="1027" width="1.7109375" style="285" customWidth="1"/>
    <col min="1028" max="1028" width="11.7109375" style="285" customWidth="1"/>
    <col min="1029" max="1029" width="1.7109375" style="285" customWidth="1"/>
    <col min="1030" max="1030" width="12.7109375" style="285" customWidth="1"/>
    <col min="1031" max="1031" width="1.7109375" style="285" customWidth="1"/>
    <col min="1032" max="1032" width="11.7109375" style="285" customWidth="1"/>
    <col min="1033" max="1033" width="1.5703125" style="285" customWidth="1"/>
    <col min="1034" max="1034" width="11.7109375" style="285" customWidth="1"/>
    <col min="1035" max="1035" width="1.5703125" style="285" customWidth="1"/>
    <col min="1036" max="1036" width="11.7109375" style="285" customWidth="1"/>
    <col min="1037" max="1037" width="1.7109375" style="285" customWidth="1"/>
    <col min="1038" max="1038" width="73" style="285" customWidth="1"/>
    <col min="1039" max="1280" width="9.140625" style="285"/>
    <col min="1281" max="1281" width="0.7109375" style="285" customWidth="1"/>
    <col min="1282" max="1282" width="72.28515625" style="285" customWidth="1"/>
    <col min="1283" max="1283" width="1.7109375" style="285" customWidth="1"/>
    <col min="1284" max="1284" width="11.7109375" style="285" customWidth="1"/>
    <col min="1285" max="1285" width="1.7109375" style="285" customWidth="1"/>
    <col min="1286" max="1286" width="12.7109375" style="285" customWidth="1"/>
    <col min="1287" max="1287" width="1.7109375" style="285" customWidth="1"/>
    <col min="1288" max="1288" width="11.7109375" style="285" customWidth="1"/>
    <col min="1289" max="1289" width="1.5703125" style="285" customWidth="1"/>
    <col min="1290" max="1290" width="11.7109375" style="285" customWidth="1"/>
    <col min="1291" max="1291" width="1.5703125" style="285" customWidth="1"/>
    <col min="1292" max="1292" width="11.7109375" style="285" customWidth="1"/>
    <col min="1293" max="1293" width="1.7109375" style="285" customWidth="1"/>
    <col min="1294" max="1294" width="73" style="285" customWidth="1"/>
    <col min="1295" max="1536" width="9.140625" style="285"/>
    <col min="1537" max="1537" width="0.7109375" style="285" customWidth="1"/>
    <col min="1538" max="1538" width="72.28515625" style="285" customWidth="1"/>
    <col min="1539" max="1539" width="1.7109375" style="285" customWidth="1"/>
    <col min="1540" max="1540" width="11.7109375" style="285" customWidth="1"/>
    <col min="1541" max="1541" width="1.7109375" style="285" customWidth="1"/>
    <col min="1542" max="1542" width="12.7109375" style="285" customWidth="1"/>
    <col min="1543" max="1543" width="1.7109375" style="285" customWidth="1"/>
    <col min="1544" max="1544" width="11.7109375" style="285" customWidth="1"/>
    <col min="1545" max="1545" width="1.5703125" style="285" customWidth="1"/>
    <col min="1546" max="1546" width="11.7109375" style="285" customWidth="1"/>
    <col min="1547" max="1547" width="1.5703125" style="285" customWidth="1"/>
    <col min="1548" max="1548" width="11.7109375" style="285" customWidth="1"/>
    <col min="1549" max="1549" width="1.7109375" style="285" customWidth="1"/>
    <col min="1550" max="1550" width="73" style="285" customWidth="1"/>
    <col min="1551" max="1792" width="9.140625" style="285"/>
    <col min="1793" max="1793" width="0.7109375" style="285" customWidth="1"/>
    <col min="1794" max="1794" width="72.28515625" style="285" customWidth="1"/>
    <col min="1795" max="1795" width="1.7109375" style="285" customWidth="1"/>
    <col min="1796" max="1796" width="11.7109375" style="285" customWidth="1"/>
    <col min="1797" max="1797" width="1.7109375" style="285" customWidth="1"/>
    <col min="1798" max="1798" width="12.7109375" style="285" customWidth="1"/>
    <col min="1799" max="1799" width="1.7109375" style="285" customWidth="1"/>
    <col min="1800" max="1800" width="11.7109375" style="285" customWidth="1"/>
    <col min="1801" max="1801" width="1.5703125" style="285" customWidth="1"/>
    <col min="1802" max="1802" width="11.7109375" style="285" customWidth="1"/>
    <col min="1803" max="1803" width="1.5703125" style="285" customWidth="1"/>
    <col min="1804" max="1804" width="11.7109375" style="285" customWidth="1"/>
    <col min="1805" max="1805" width="1.7109375" style="285" customWidth="1"/>
    <col min="1806" max="1806" width="73" style="285" customWidth="1"/>
    <col min="1807" max="2048" width="9.140625" style="285"/>
    <col min="2049" max="2049" width="0.7109375" style="285" customWidth="1"/>
    <col min="2050" max="2050" width="72.28515625" style="285" customWidth="1"/>
    <col min="2051" max="2051" width="1.7109375" style="285" customWidth="1"/>
    <col min="2052" max="2052" width="11.7109375" style="285" customWidth="1"/>
    <col min="2053" max="2053" width="1.7109375" style="285" customWidth="1"/>
    <col min="2054" max="2054" width="12.7109375" style="285" customWidth="1"/>
    <col min="2055" max="2055" width="1.7109375" style="285" customWidth="1"/>
    <col min="2056" max="2056" width="11.7109375" style="285" customWidth="1"/>
    <col min="2057" max="2057" width="1.5703125" style="285" customWidth="1"/>
    <col min="2058" max="2058" width="11.7109375" style="285" customWidth="1"/>
    <col min="2059" max="2059" width="1.5703125" style="285" customWidth="1"/>
    <col min="2060" max="2060" width="11.7109375" style="285" customWidth="1"/>
    <col min="2061" max="2061" width="1.7109375" style="285" customWidth="1"/>
    <col min="2062" max="2062" width="73" style="285" customWidth="1"/>
    <col min="2063" max="2304" width="9.140625" style="285"/>
    <col min="2305" max="2305" width="0.7109375" style="285" customWidth="1"/>
    <col min="2306" max="2306" width="72.28515625" style="285" customWidth="1"/>
    <col min="2307" max="2307" width="1.7109375" style="285" customWidth="1"/>
    <col min="2308" max="2308" width="11.7109375" style="285" customWidth="1"/>
    <col min="2309" max="2309" width="1.7109375" style="285" customWidth="1"/>
    <col min="2310" max="2310" width="12.7109375" style="285" customWidth="1"/>
    <col min="2311" max="2311" width="1.7109375" style="285" customWidth="1"/>
    <col min="2312" max="2312" width="11.7109375" style="285" customWidth="1"/>
    <col min="2313" max="2313" width="1.5703125" style="285" customWidth="1"/>
    <col min="2314" max="2314" width="11.7109375" style="285" customWidth="1"/>
    <col min="2315" max="2315" width="1.5703125" style="285" customWidth="1"/>
    <col min="2316" max="2316" width="11.7109375" style="285" customWidth="1"/>
    <col min="2317" max="2317" width="1.7109375" style="285" customWidth="1"/>
    <col min="2318" max="2318" width="73" style="285" customWidth="1"/>
    <col min="2319" max="2560" width="9.140625" style="285"/>
    <col min="2561" max="2561" width="0.7109375" style="285" customWidth="1"/>
    <col min="2562" max="2562" width="72.28515625" style="285" customWidth="1"/>
    <col min="2563" max="2563" width="1.7109375" style="285" customWidth="1"/>
    <col min="2564" max="2564" width="11.7109375" style="285" customWidth="1"/>
    <col min="2565" max="2565" width="1.7109375" style="285" customWidth="1"/>
    <col min="2566" max="2566" width="12.7109375" style="285" customWidth="1"/>
    <col min="2567" max="2567" width="1.7109375" style="285" customWidth="1"/>
    <col min="2568" max="2568" width="11.7109375" style="285" customWidth="1"/>
    <col min="2569" max="2569" width="1.5703125" style="285" customWidth="1"/>
    <col min="2570" max="2570" width="11.7109375" style="285" customWidth="1"/>
    <col min="2571" max="2571" width="1.5703125" style="285" customWidth="1"/>
    <col min="2572" max="2572" width="11.7109375" style="285" customWidth="1"/>
    <col min="2573" max="2573" width="1.7109375" style="285" customWidth="1"/>
    <col min="2574" max="2574" width="73" style="285" customWidth="1"/>
    <col min="2575" max="2816" width="9.140625" style="285"/>
    <col min="2817" max="2817" width="0.7109375" style="285" customWidth="1"/>
    <col min="2818" max="2818" width="72.28515625" style="285" customWidth="1"/>
    <col min="2819" max="2819" width="1.7109375" style="285" customWidth="1"/>
    <col min="2820" max="2820" width="11.7109375" style="285" customWidth="1"/>
    <col min="2821" max="2821" width="1.7109375" style="285" customWidth="1"/>
    <col min="2822" max="2822" width="12.7109375" style="285" customWidth="1"/>
    <col min="2823" max="2823" width="1.7109375" style="285" customWidth="1"/>
    <col min="2824" max="2824" width="11.7109375" style="285" customWidth="1"/>
    <col min="2825" max="2825" width="1.5703125" style="285" customWidth="1"/>
    <col min="2826" max="2826" width="11.7109375" style="285" customWidth="1"/>
    <col min="2827" max="2827" width="1.5703125" style="285" customWidth="1"/>
    <col min="2828" max="2828" width="11.7109375" style="285" customWidth="1"/>
    <col min="2829" max="2829" width="1.7109375" style="285" customWidth="1"/>
    <col min="2830" max="2830" width="73" style="285" customWidth="1"/>
    <col min="2831" max="3072" width="9.140625" style="285"/>
    <col min="3073" max="3073" width="0.7109375" style="285" customWidth="1"/>
    <col min="3074" max="3074" width="72.28515625" style="285" customWidth="1"/>
    <col min="3075" max="3075" width="1.7109375" style="285" customWidth="1"/>
    <col min="3076" max="3076" width="11.7109375" style="285" customWidth="1"/>
    <col min="3077" max="3077" width="1.7109375" style="285" customWidth="1"/>
    <col min="3078" max="3078" width="12.7109375" style="285" customWidth="1"/>
    <col min="3079" max="3079" width="1.7109375" style="285" customWidth="1"/>
    <col min="3080" max="3080" width="11.7109375" style="285" customWidth="1"/>
    <col min="3081" max="3081" width="1.5703125" style="285" customWidth="1"/>
    <col min="3082" max="3082" width="11.7109375" style="285" customWidth="1"/>
    <col min="3083" max="3083" width="1.5703125" style="285" customWidth="1"/>
    <col min="3084" max="3084" width="11.7109375" style="285" customWidth="1"/>
    <col min="3085" max="3085" width="1.7109375" style="285" customWidth="1"/>
    <col min="3086" max="3086" width="73" style="285" customWidth="1"/>
    <col min="3087" max="3328" width="9.140625" style="285"/>
    <col min="3329" max="3329" width="0.7109375" style="285" customWidth="1"/>
    <col min="3330" max="3330" width="72.28515625" style="285" customWidth="1"/>
    <col min="3331" max="3331" width="1.7109375" style="285" customWidth="1"/>
    <col min="3332" max="3332" width="11.7109375" style="285" customWidth="1"/>
    <col min="3333" max="3333" width="1.7109375" style="285" customWidth="1"/>
    <col min="3334" max="3334" width="12.7109375" style="285" customWidth="1"/>
    <col min="3335" max="3335" width="1.7109375" style="285" customWidth="1"/>
    <col min="3336" max="3336" width="11.7109375" style="285" customWidth="1"/>
    <col min="3337" max="3337" width="1.5703125" style="285" customWidth="1"/>
    <col min="3338" max="3338" width="11.7109375" style="285" customWidth="1"/>
    <col min="3339" max="3339" width="1.5703125" style="285" customWidth="1"/>
    <col min="3340" max="3340" width="11.7109375" style="285" customWidth="1"/>
    <col min="3341" max="3341" width="1.7109375" style="285" customWidth="1"/>
    <col min="3342" max="3342" width="73" style="285" customWidth="1"/>
    <col min="3343" max="3584" width="9.140625" style="285"/>
    <col min="3585" max="3585" width="0.7109375" style="285" customWidth="1"/>
    <col min="3586" max="3586" width="72.28515625" style="285" customWidth="1"/>
    <col min="3587" max="3587" width="1.7109375" style="285" customWidth="1"/>
    <col min="3588" max="3588" width="11.7109375" style="285" customWidth="1"/>
    <col min="3589" max="3589" width="1.7109375" style="285" customWidth="1"/>
    <col min="3590" max="3590" width="12.7109375" style="285" customWidth="1"/>
    <col min="3591" max="3591" width="1.7109375" style="285" customWidth="1"/>
    <col min="3592" max="3592" width="11.7109375" style="285" customWidth="1"/>
    <col min="3593" max="3593" width="1.5703125" style="285" customWidth="1"/>
    <col min="3594" max="3594" width="11.7109375" style="285" customWidth="1"/>
    <col min="3595" max="3595" width="1.5703125" style="285" customWidth="1"/>
    <col min="3596" max="3596" width="11.7109375" style="285" customWidth="1"/>
    <col min="3597" max="3597" width="1.7109375" style="285" customWidth="1"/>
    <col min="3598" max="3598" width="73" style="285" customWidth="1"/>
    <col min="3599" max="3840" width="9.140625" style="285"/>
    <col min="3841" max="3841" width="0.7109375" style="285" customWidth="1"/>
    <col min="3842" max="3842" width="72.28515625" style="285" customWidth="1"/>
    <col min="3843" max="3843" width="1.7109375" style="285" customWidth="1"/>
    <col min="3844" max="3844" width="11.7109375" style="285" customWidth="1"/>
    <col min="3845" max="3845" width="1.7109375" style="285" customWidth="1"/>
    <col min="3846" max="3846" width="12.7109375" style="285" customWidth="1"/>
    <col min="3847" max="3847" width="1.7109375" style="285" customWidth="1"/>
    <col min="3848" max="3848" width="11.7109375" style="285" customWidth="1"/>
    <col min="3849" max="3849" width="1.5703125" style="285" customWidth="1"/>
    <col min="3850" max="3850" width="11.7109375" style="285" customWidth="1"/>
    <col min="3851" max="3851" width="1.5703125" style="285" customWidth="1"/>
    <col min="3852" max="3852" width="11.7109375" style="285" customWidth="1"/>
    <col min="3853" max="3853" width="1.7109375" style="285" customWidth="1"/>
    <col min="3854" max="3854" width="73" style="285" customWidth="1"/>
    <col min="3855" max="4096" width="9.140625" style="285"/>
    <col min="4097" max="4097" width="0.7109375" style="285" customWidth="1"/>
    <col min="4098" max="4098" width="72.28515625" style="285" customWidth="1"/>
    <col min="4099" max="4099" width="1.7109375" style="285" customWidth="1"/>
    <col min="4100" max="4100" width="11.7109375" style="285" customWidth="1"/>
    <col min="4101" max="4101" width="1.7109375" style="285" customWidth="1"/>
    <col min="4102" max="4102" width="12.7109375" style="285" customWidth="1"/>
    <col min="4103" max="4103" width="1.7109375" style="285" customWidth="1"/>
    <col min="4104" max="4104" width="11.7109375" style="285" customWidth="1"/>
    <col min="4105" max="4105" width="1.5703125" style="285" customWidth="1"/>
    <col min="4106" max="4106" width="11.7109375" style="285" customWidth="1"/>
    <col min="4107" max="4107" width="1.5703125" style="285" customWidth="1"/>
    <col min="4108" max="4108" width="11.7109375" style="285" customWidth="1"/>
    <col min="4109" max="4109" width="1.7109375" style="285" customWidth="1"/>
    <col min="4110" max="4110" width="73" style="285" customWidth="1"/>
    <col min="4111" max="4352" width="9.140625" style="285"/>
    <col min="4353" max="4353" width="0.7109375" style="285" customWidth="1"/>
    <col min="4354" max="4354" width="72.28515625" style="285" customWidth="1"/>
    <col min="4355" max="4355" width="1.7109375" style="285" customWidth="1"/>
    <col min="4356" max="4356" width="11.7109375" style="285" customWidth="1"/>
    <col min="4357" max="4357" width="1.7109375" style="285" customWidth="1"/>
    <col min="4358" max="4358" width="12.7109375" style="285" customWidth="1"/>
    <col min="4359" max="4359" width="1.7109375" style="285" customWidth="1"/>
    <col min="4360" max="4360" width="11.7109375" style="285" customWidth="1"/>
    <col min="4361" max="4361" width="1.5703125" style="285" customWidth="1"/>
    <col min="4362" max="4362" width="11.7109375" style="285" customWidth="1"/>
    <col min="4363" max="4363" width="1.5703125" style="285" customWidth="1"/>
    <col min="4364" max="4364" width="11.7109375" style="285" customWidth="1"/>
    <col min="4365" max="4365" width="1.7109375" style="285" customWidth="1"/>
    <col min="4366" max="4366" width="73" style="285" customWidth="1"/>
    <col min="4367" max="4608" width="9.140625" style="285"/>
    <col min="4609" max="4609" width="0.7109375" style="285" customWidth="1"/>
    <col min="4610" max="4610" width="72.28515625" style="285" customWidth="1"/>
    <col min="4611" max="4611" width="1.7109375" style="285" customWidth="1"/>
    <col min="4612" max="4612" width="11.7109375" style="285" customWidth="1"/>
    <col min="4613" max="4613" width="1.7109375" style="285" customWidth="1"/>
    <col min="4614" max="4614" width="12.7109375" style="285" customWidth="1"/>
    <col min="4615" max="4615" width="1.7109375" style="285" customWidth="1"/>
    <col min="4616" max="4616" width="11.7109375" style="285" customWidth="1"/>
    <col min="4617" max="4617" width="1.5703125" style="285" customWidth="1"/>
    <col min="4618" max="4618" width="11.7109375" style="285" customWidth="1"/>
    <col min="4619" max="4619" width="1.5703125" style="285" customWidth="1"/>
    <col min="4620" max="4620" width="11.7109375" style="285" customWidth="1"/>
    <col min="4621" max="4621" width="1.7109375" style="285" customWidth="1"/>
    <col min="4622" max="4622" width="73" style="285" customWidth="1"/>
    <col min="4623" max="4864" width="9.140625" style="285"/>
    <col min="4865" max="4865" width="0.7109375" style="285" customWidth="1"/>
    <col min="4866" max="4866" width="72.28515625" style="285" customWidth="1"/>
    <col min="4867" max="4867" width="1.7109375" style="285" customWidth="1"/>
    <col min="4868" max="4868" width="11.7109375" style="285" customWidth="1"/>
    <col min="4869" max="4869" width="1.7109375" style="285" customWidth="1"/>
    <col min="4870" max="4870" width="12.7109375" style="285" customWidth="1"/>
    <col min="4871" max="4871" width="1.7109375" style="285" customWidth="1"/>
    <col min="4872" max="4872" width="11.7109375" style="285" customWidth="1"/>
    <col min="4873" max="4873" width="1.5703125" style="285" customWidth="1"/>
    <col min="4874" max="4874" width="11.7109375" style="285" customWidth="1"/>
    <col min="4875" max="4875" width="1.5703125" style="285" customWidth="1"/>
    <col min="4876" max="4876" width="11.7109375" style="285" customWidth="1"/>
    <col min="4877" max="4877" width="1.7109375" style="285" customWidth="1"/>
    <col min="4878" max="4878" width="73" style="285" customWidth="1"/>
    <col min="4879" max="5120" width="9.140625" style="285"/>
    <col min="5121" max="5121" width="0.7109375" style="285" customWidth="1"/>
    <col min="5122" max="5122" width="72.28515625" style="285" customWidth="1"/>
    <col min="5123" max="5123" width="1.7109375" style="285" customWidth="1"/>
    <col min="5124" max="5124" width="11.7109375" style="285" customWidth="1"/>
    <col min="5125" max="5125" width="1.7109375" style="285" customWidth="1"/>
    <col min="5126" max="5126" width="12.7109375" style="285" customWidth="1"/>
    <col min="5127" max="5127" width="1.7109375" style="285" customWidth="1"/>
    <col min="5128" max="5128" width="11.7109375" style="285" customWidth="1"/>
    <col min="5129" max="5129" width="1.5703125" style="285" customWidth="1"/>
    <col min="5130" max="5130" width="11.7109375" style="285" customWidth="1"/>
    <col min="5131" max="5131" width="1.5703125" style="285" customWidth="1"/>
    <col min="5132" max="5132" width="11.7109375" style="285" customWidth="1"/>
    <col min="5133" max="5133" width="1.7109375" style="285" customWidth="1"/>
    <col min="5134" max="5134" width="73" style="285" customWidth="1"/>
    <col min="5135" max="5376" width="9.140625" style="285"/>
    <col min="5377" max="5377" width="0.7109375" style="285" customWidth="1"/>
    <col min="5378" max="5378" width="72.28515625" style="285" customWidth="1"/>
    <col min="5379" max="5379" width="1.7109375" style="285" customWidth="1"/>
    <col min="5380" max="5380" width="11.7109375" style="285" customWidth="1"/>
    <col min="5381" max="5381" width="1.7109375" style="285" customWidth="1"/>
    <col min="5382" max="5382" width="12.7109375" style="285" customWidth="1"/>
    <col min="5383" max="5383" width="1.7109375" style="285" customWidth="1"/>
    <col min="5384" max="5384" width="11.7109375" style="285" customWidth="1"/>
    <col min="5385" max="5385" width="1.5703125" style="285" customWidth="1"/>
    <col min="5386" max="5386" width="11.7109375" style="285" customWidth="1"/>
    <col min="5387" max="5387" width="1.5703125" style="285" customWidth="1"/>
    <col min="5388" max="5388" width="11.7109375" style="285" customWidth="1"/>
    <col min="5389" max="5389" width="1.7109375" style="285" customWidth="1"/>
    <col min="5390" max="5390" width="73" style="285" customWidth="1"/>
    <col min="5391" max="5632" width="9.140625" style="285"/>
    <col min="5633" max="5633" width="0.7109375" style="285" customWidth="1"/>
    <col min="5634" max="5634" width="72.28515625" style="285" customWidth="1"/>
    <col min="5635" max="5635" width="1.7109375" style="285" customWidth="1"/>
    <col min="5636" max="5636" width="11.7109375" style="285" customWidth="1"/>
    <col min="5637" max="5637" width="1.7109375" style="285" customWidth="1"/>
    <col min="5638" max="5638" width="12.7109375" style="285" customWidth="1"/>
    <col min="5639" max="5639" width="1.7109375" style="285" customWidth="1"/>
    <col min="5640" max="5640" width="11.7109375" style="285" customWidth="1"/>
    <col min="5641" max="5641" width="1.5703125" style="285" customWidth="1"/>
    <col min="5642" max="5642" width="11.7109375" style="285" customWidth="1"/>
    <col min="5643" max="5643" width="1.5703125" style="285" customWidth="1"/>
    <col min="5644" max="5644" width="11.7109375" style="285" customWidth="1"/>
    <col min="5645" max="5645" width="1.7109375" style="285" customWidth="1"/>
    <col min="5646" max="5646" width="73" style="285" customWidth="1"/>
    <col min="5647" max="5888" width="9.140625" style="285"/>
    <col min="5889" max="5889" width="0.7109375" style="285" customWidth="1"/>
    <col min="5890" max="5890" width="72.28515625" style="285" customWidth="1"/>
    <col min="5891" max="5891" width="1.7109375" style="285" customWidth="1"/>
    <col min="5892" max="5892" width="11.7109375" style="285" customWidth="1"/>
    <col min="5893" max="5893" width="1.7109375" style="285" customWidth="1"/>
    <col min="5894" max="5894" width="12.7109375" style="285" customWidth="1"/>
    <col min="5895" max="5895" width="1.7109375" style="285" customWidth="1"/>
    <col min="5896" max="5896" width="11.7109375" style="285" customWidth="1"/>
    <col min="5897" max="5897" width="1.5703125" style="285" customWidth="1"/>
    <col min="5898" max="5898" width="11.7109375" style="285" customWidth="1"/>
    <col min="5899" max="5899" width="1.5703125" style="285" customWidth="1"/>
    <col min="5900" max="5900" width="11.7109375" style="285" customWidth="1"/>
    <col min="5901" max="5901" width="1.7109375" style="285" customWidth="1"/>
    <col min="5902" max="5902" width="73" style="285" customWidth="1"/>
    <col min="5903" max="6144" width="9.140625" style="285"/>
    <col min="6145" max="6145" width="0.7109375" style="285" customWidth="1"/>
    <col min="6146" max="6146" width="72.28515625" style="285" customWidth="1"/>
    <col min="6147" max="6147" width="1.7109375" style="285" customWidth="1"/>
    <col min="6148" max="6148" width="11.7109375" style="285" customWidth="1"/>
    <col min="6149" max="6149" width="1.7109375" style="285" customWidth="1"/>
    <col min="6150" max="6150" width="12.7109375" style="285" customWidth="1"/>
    <col min="6151" max="6151" width="1.7109375" style="285" customWidth="1"/>
    <col min="6152" max="6152" width="11.7109375" style="285" customWidth="1"/>
    <col min="6153" max="6153" width="1.5703125" style="285" customWidth="1"/>
    <col min="6154" max="6154" width="11.7109375" style="285" customWidth="1"/>
    <col min="6155" max="6155" width="1.5703125" style="285" customWidth="1"/>
    <col min="6156" max="6156" width="11.7109375" style="285" customWidth="1"/>
    <col min="6157" max="6157" width="1.7109375" style="285" customWidth="1"/>
    <col min="6158" max="6158" width="73" style="285" customWidth="1"/>
    <col min="6159" max="6400" width="9.140625" style="285"/>
    <col min="6401" max="6401" width="0.7109375" style="285" customWidth="1"/>
    <col min="6402" max="6402" width="72.28515625" style="285" customWidth="1"/>
    <col min="6403" max="6403" width="1.7109375" style="285" customWidth="1"/>
    <col min="6404" max="6404" width="11.7109375" style="285" customWidth="1"/>
    <col min="6405" max="6405" width="1.7109375" style="285" customWidth="1"/>
    <col min="6406" max="6406" width="12.7109375" style="285" customWidth="1"/>
    <col min="6407" max="6407" width="1.7109375" style="285" customWidth="1"/>
    <col min="6408" max="6408" width="11.7109375" style="285" customWidth="1"/>
    <col min="6409" max="6409" width="1.5703125" style="285" customWidth="1"/>
    <col min="6410" max="6410" width="11.7109375" style="285" customWidth="1"/>
    <col min="6411" max="6411" width="1.5703125" style="285" customWidth="1"/>
    <col min="6412" max="6412" width="11.7109375" style="285" customWidth="1"/>
    <col min="6413" max="6413" width="1.7109375" style="285" customWidth="1"/>
    <col min="6414" max="6414" width="73" style="285" customWidth="1"/>
    <col min="6415" max="6656" width="9.140625" style="285"/>
    <col min="6657" max="6657" width="0.7109375" style="285" customWidth="1"/>
    <col min="6658" max="6658" width="72.28515625" style="285" customWidth="1"/>
    <col min="6659" max="6659" width="1.7109375" style="285" customWidth="1"/>
    <col min="6660" max="6660" width="11.7109375" style="285" customWidth="1"/>
    <col min="6661" max="6661" width="1.7109375" style="285" customWidth="1"/>
    <col min="6662" max="6662" width="12.7109375" style="285" customWidth="1"/>
    <col min="6663" max="6663" width="1.7109375" style="285" customWidth="1"/>
    <col min="6664" max="6664" width="11.7109375" style="285" customWidth="1"/>
    <col min="6665" max="6665" width="1.5703125" style="285" customWidth="1"/>
    <col min="6666" max="6666" width="11.7109375" style="285" customWidth="1"/>
    <col min="6667" max="6667" width="1.5703125" style="285" customWidth="1"/>
    <col min="6668" max="6668" width="11.7109375" style="285" customWidth="1"/>
    <col min="6669" max="6669" width="1.7109375" style="285" customWidth="1"/>
    <col min="6670" max="6670" width="73" style="285" customWidth="1"/>
    <col min="6671" max="6912" width="9.140625" style="285"/>
    <col min="6913" max="6913" width="0.7109375" style="285" customWidth="1"/>
    <col min="6914" max="6914" width="72.28515625" style="285" customWidth="1"/>
    <col min="6915" max="6915" width="1.7109375" style="285" customWidth="1"/>
    <col min="6916" max="6916" width="11.7109375" style="285" customWidth="1"/>
    <col min="6917" max="6917" width="1.7109375" style="285" customWidth="1"/>
    <col min="6918" max="6918" width="12.7109375" style="285" customWidth="1"/>
    <col min="6919" max="6919" width="1.7109375" style="285" customWidth="1"/>
    <col min="6920" max="6920" width="11.7109375" style="285" customWidth="1"/>
    <col min="6921" max="6921" width="1.5703125" style="285" customWidth="1"/>
    <col min="6922" max="6922" width="11.7109375" style="285" customWidth="1"/>
    <col min="6923" max="6923" width="1.5703125" style="285" customWidth="1"/>
    <col min="6924" max="6924" width="11.7109375" style="285" customWidth="1"/>
    <col min="6925" max="6925" width="1.7109375" style="285" customWidth="1"/>
    <col min="6926" max="6926" width="73" style="285" customWidth="1"/>
    <col min="6927" max="7168" width="9.140625" style="285"/>
    <col min="7169" max="7169" width="0.7109375" style="285" customWidth="1"/>
    <col min="7170" max="7170" width="72.28515625" style="285" customWidth="1"/>
    <col min="7171" max="7171" width="1.7109375" style="285" customWidth="1"/>
    <col min="7172" max="7172" width="11.7109375" style="285" customWidth="1"/>
    <col min="7173" max="7173" width="1.7109375" style="285" customWidth="1"/>
    <col min="7174" max="7174" width="12.7109375" style="285" customWidth="1"/>
    <col min="7175" max="7175" width="1.7109375" style="285" customWidth="1"/>
    <col min="7176" max="7176" width="11.7109375" style="285" customWidth="1"/>
    <col min="7177" max="7177" width="1.5703125" style="285" customWidth="1"/>
    <col min="7178" max="7178" width="11.7109375" style="285" customWidth="1"/>
    <col min="7179" max="7179" width="1.5703125" style="285" customWidth="1"/>
    <col min="7180" max="7180" width="11.7109375" style="285" customWidth="1"/>
    <col min="7181" max="7181" width="1.7109375" style="285" customWidth="1"/>
    <col min="7182" max="7182" width="73" style="285" customWidth="1"/>
    <col min="7183" max="7424" width="9.140625" style="285"/>
    <col min="7425" max="7425" width="0.7109375" style="285" customWidth="1"/>
    <col min="7426" max="7426" width="72.28515625" style="285" customWidth="1"/>
    <col min="7427" max="7427" width="1.7109375" style="285" customWidth="1"/>
    <col min="7428" max="7428" width="11.7109375" style="285" customWidth="1"/>
    <col min="7429" max="7429" width="1.7109375" style="285" customWidth="1"/>
    <col min="7430" max="7430" width="12.7109375" style="285" customWidth="1"/>
    <col min="7431" max="7431" width="1.7109375" style="285" customWidth="1"/>
    <col min="7432" max="7432" width="11.7109375" style="285" customWidth="1"/>
    <col min="7433" max="7433" width="1.5703125" style="285" customWidth="1"/>
    <col min="7434" max="7434" width="11.7109375" style="285" customWidth="1"/>
    <col min="7435" max="7435" width="1.5703125" style="285" customWidth="1"/>
    <col min="7436" max="7436" width="11.7109375" style="285" customWidth="1"/>
    <col min="7437" max="7437" width="1.7109375" style="285" customWidth="1"/>
    <col min="7438" max="7438" width="73" style="285" customWidth="1"/>
    <col min="7439" max="7680" width="9.140625" style="285"/>
    <col min="7681" max="7681" width="0.7109375" style="285" customWidth="1"/>
    <col min="7682" max="7682" width="72.28515625" style="285" customWidth="1"/>
    <col min="7683" max="7683" width="1.7109375" style="285" customWidth="1"/>
    <col min="7684" max="7684" width="11.7109375" style="285" customWidth="1"/>
    <col min="7685" max="7685" width="1.7109375" style="285" customWidth="1"/>
    <col min="7686" max="7686" width="12.7109375" style="285" customWidth="1"/>
    <col min="7687" max="7687" width="1.7109375" style="285" customWidth="1"/>
    <col min="7688" max="7688" width="11.7109375" style="285" customWidth="1"/>
    <col min="7689" max="7689" width="1.5703125" style="285" customWidth="1"/>
    <col min="7690" max="7690" width="11.7109375" style="285" customWidth="1"/>
    <col min="7691" max="7691" width="1.5703125" style="285" customWidth="1"/>
    <col min="7692" max="7692" width="11.7109375" style="285" customWidth="1"/>
    <col min="7693" max="7693" width="1.7109375" style="285" customWidth="1"/>
    <col min="7694" max="7694" width="73" style="285" customWidth="1"/>
    <col min="7695" max="7936" width="9.140625" style="285"/>
    <col min="7937" max="7937" width="0.7109375" style="285" customWidth="1"/>
    <col min="7938" max="7938" width="72.28515625" style="285" customWidth="1"/>
    <col min="7939" max="7939" width="1.7109375" style="285" customWidth="1"/>
    <col min="7940" max="7940" width="11.7109375" style="285" customWidth="1"/>
    <col min="7941" max="7941" width="1.7109375" style="285" customWidth="1"/>
    <col min="7942" max="7942" width="12.7109375" style="285" customWidth="1"/>
    <col min="7943" max="7943" width="1.7109375" style="285" customWidth="1"/>
    <col min="7944" max="7944" width="11.7109375" style="285" customWidth="1"/>
    <col min="7945" max="7945" width="1.5703125" style="285" customWidth="1"/>
    <col min="7946" max="7946" width="11.7109375" style="285" customWidth="1"/>
    <col min="7947" max="7947" width="1.5703125" style="285" customWidth="1"/>
    <col min="7948" max="7948" width="11.7109375" style="285" customWidth="1"/>
    <col min="7949" max="7949" width="1.7109375" style="285" customWidth="1"/>
    <col min="7950" max="7950" width="73" style="285" customWidth="1"/>
    <col min="7951" max="8192" width="9.140625" style="285"/>
    <col min="8193" max="8193" width="0.7109375" style="285" customWidth="1"/>
    <col min="8194" max="8194" width="72.28515625" style="285" customWidth="1"/>
    <col min="8195" max="8195" width="1.7109375" style="285" customWidth="1"/>
    <col min="8196" max="8196" width="11.7109375" style="285" customWidth="1"/>
    <col min="8197" max="8197" width="1.7109375" style="285" customWidth="1"/>
    <col min="8198" max="8198" width="12.7109375" style="285" customWidth="1"/>
    <col min="8199" max="8199" width="1.7109375" style="285" customWidth="1"/>
    <col min="8200" max="8200" width="11.7109375" style="285" customWidth="1"/>
    <col min="8201" max="8201" width="1.5703125" style="285" customWidth="1"/>
    <col min="8202" max="8202" width="11.7109375" style="285" customWidth="1"/>
    <col min="8203" max="8203" width="1.5703125" style="285" customWidth="1"/>
    <col min="8204" max="8204" width="11.7109375" style="285" customWidth="1"/>
    <col min="8205" max="8205" width="1.7109375" style="285" customWidth="1"/>
    <col min="8206" max="8206" width="73" style="285" customWidth="1"/>
    <col min="8207" max="8448" width="9.140625" style="285"/>
    <col min="8449" max="8449" width="0.7109375" style="285" customWidth="1"/>
    <col min="8450" max="8450" width="72.28515625" style="285" customWidth="1"/>
    <col min="8451" max="8451" width="1.7109375" style="285" customWidth="1"/>
    <col min="8452" max="8452" width="11.7109375" style="285" customWidth="1"/>
    <col min="8453" max="8453" width="1.7109375" style="285" customWidth="1"/>
    <col min="8454" max="8454" width="12.7109375" style="285" customWidth="1"/>
    <col min="8455" max="8455" width="1.7109375" style="285" customWidth="1"/>
    <col min="8456" max="8456" width="11.7109375" style="285" customWidth="1"/>
    <col min="8457" max="8457" width="1.5703125" style="285" customWidth="1"/>
    <col min="8458" max="8458" width="11.7109375" style="285" customWidth="1"/>
    <col min="8459" max="8459" width="1.5703125" style="285" customWidth="1"/>
    <col min="8460" max="8460" width="11.7109375" style="285" customWidth="1"/>
    <col min="8461" max="8461" width="1.7109375" style="285" customWidth="1"/>
    <col min="8462" max="8462" width="73" style="285" customWidth="1"/>
    <col min="8463" max="8704" width="9.140625" style="285"/>
    <col min="8705" max="8705" width="0.7109375" style="285" customWidth="1"/>
    <col min="8706" max="8706" width="72.28515625" style="285" customWidth="1"/>
    <col min="8707" max="8707" width="1.7109375" style="285" customWidth="1"/>
    <col min="8708" max="8708" width="11.7109375" style="285" customWidth="1"/>
    <col min="8709" max="8709" width="1.7109375" style="285" customWidth="1"/>
    <col min="8710" max="8710" width="12.7109375" style="285" customWidth="1"/>
    <col min="8711" max="8711" width="1.7109375" style="285" customWidth="1"/>
    <col min="8712" max="8712" width="11.7109375" style="285" customWidth="1"/>
    <col min="8713" max="8713" width="1.5703125" style="285" customWidth="1"/>
    <col min="8714" max="8714" width="11.7109375" style="285" customWidth="1"/>
    <col min="8715" max="8715" width="1.5703125" style="285" customWidth="1"/>
    <col min="8716" max="8716" width="11.7109375" style="285" customWidth="1"/>
    <col min="8717" max="8717" width="1.7109375" style="285" customWidth="1"/>
    <col min="8718" max="8718" width="73" style="285" customWidth="1"/>
    <col min="8719" max="8960" width="9.140625" style="285"/>
    <col min="8961" max="8961" width="0.7109375" style="285" customWidth="1"/>
    <col min="8962" max="8962" width="72.28515625" style="285" customWidth="1"/>
    <col min="8963" max="8963" width="1.7109375" style="285" customWidth="1"/>
    <col min="8964" max="8964" width="11.7109375" style="285" customWidth="1"/>
    <col min="8965" max="8965" width="1.7109375" style="285" customWidth="1"/>
    <col min="8966" max="8966" width="12.7109375" style="285" customWidth="1"/>
    <col min="8967" max="8967" width="1.7109375" style="285" customWidth="1"/>
    <col min="8968" max="8968" width="11.7109375" style="285" customWidth="1"/>
    <col min="8969" max="8969" width="1.5703125" style="285" customWidth="1"/>
    <col min="8970" max="8970" width="11.7109375" style="285" customWidth="1"/>
    <col min="8971" max="8971" width="1.5703125" style="285" customWidth="1"/>
    <col min="8972" max="8972" width="11.7109375" style="285" customWidth="1"/>
    <col min="8973" max="8973" width="1.7109375" style="285" customWidth="1"/>
    <col min="8974" max="8974" width="73" style="285" customWidth="1"/>
    <col min="8975" max="9216" width="9.140625" style="285"/>
    <col min="9217" max="9217" width="0.7109375" style="285" customWidth="1"/>
    <col min="9218" max="9218" width="72.28515625" style="285" customWidth="1"/>
    <col min="9219" max="9219" width="1.7109375" style="285" customWidth="1"/>
    <col min="9220" max="9220" width="11.7109375" style="285" customWidth="1"/>
    <col min="9221" max="9221" width="1.7109375" style="285" customWidth="1"/>
    <col min="9222" max="9222" width="12.7109375" style="285" customWidth="1"/>
    <col min="9223" max="9223" width="1.7109375" style="285" customWidth="1"/>
    <col min="9224" max="9224" width="11.7109375" style="285" customWidth="1"/>
    <col min="9225" max="9225" width="1.5703125" style="285" customWidth="1"/>
    <col min="9226" max="9226" width="11.7109375" style="285" customWidth="1"/>
    <col min="9227" max="9227" width="1.5703125" style="285" customWidth="1"/>
    <col min="9228" max="9228" width="11.7109375" style="285" customWidth="1"/>
    <col min="9229" max="9229" width="1.7109375" style="285" customWidth="1"/>
    <col min="9230" max="9230" width="73" style="285" customWidth="1"/>
    <col min="9231" max="9472" width="9.140625" style="285"/>
    <col min="9473" max="9473" width="0.7109375" style="285" customWidth="1"/>
    <col min="9474" max="9474" width="72.28515625" style="285" customWidth="1"/>
    <col min="9475" max="9475" width="1.7109375" style="285" customWidth="1"/>
    <col min="9476" max="9476" width="11.7109375" style="285" customWidth="1"/>
    <col min="9477" max="9477" width="1.7109375" style="285" customWidth="1"/>
    <col min="9478" max="9478" width="12.7109375" style="285" customWidth="1"/>
    <col min="9479" max="9479" width="1.7109375" style="285" customWidth="1"/>
    <col min="9480" max="9480" width="11.7109375" style="285" customWidth="1"/>
    <col min="9481" max="9481" width="1.5703125" style="285" customWidth="1"/>
    <col min="9482" max="9482" width="11.7109375" style="285" customWidth="1"/>
    <col min="9483" max="9483" width="1.5703125" style="285" customWidth="1"/>
    <col min="9484" max="9484" width="11.7109375" style="285" customWidth="1"/>
    <col min="9485" max="9485" width="1.7109375" style="285" customWidth="1"/>
    <col min="9486" max="9486" width="73" style="285" customWidth="1"/>
    <col min="9487" max="9728" width="9.140625" style="285"/>
    <col min="9729" max="9729" width="0.7109375" style="285" customWidth="1"/>
    <col min="9730" max="9730" width="72.28515625" style="285" customWidth="1"/>
    <col min="9731" max="9731" width="1.7109375" style="285" customWidth="1"/>
    <col min="9732" max="9732" width="11.7109375" style="285" customWidth="1"/>
    <col min="9733" max="9733" width="1.7109375" style="285" customWidth="1"/>
    <col min="9734" max="9734" width="12.7109375" style="285" customWidth="1"/>
    <col min="9735" max="9735" width="1.7109375" style="285" customWidth="1"/>
    <col min="9736" max="9736" width="11.7109375" style="285" customWidth="1"/>
    <col min="9737" max="9737" width="1.5703125" style="285" customWidth="1"/>
    <col min="9738" max="9738" width="11.7109375" style="285" customWidth="1"/>
    <col min="9739" max="9739" width="1.5703125" style="285" customWidth="1"/>
    <col min="9740" max="9740" width="11.7109375" style="285" customWidth="1"/>
    <col min="9741" max="9741" width="1.7109375" style="285" customWidth="1"/>
    <col min="9742" max="9742" width="73" style="285" customWidth="1"/>
    <col min="9743" max="9984" width="9.140625" style="285"/>
    <col min="9985" max="9985" width="0.7109375" style="285" customWidth="1"/>
    <col min="9986" max="9986" width="72.28515625" style="285" customWidth="1"/>
    <col min="9987" max="9987" width="1.7109375" style="285" customWidth="1"/>
    <col min="9988" max="9988" width="11.7109375" style="285" customWidth="1"/>
    <col min="9989" max="9989" width="1.7109375" style="285" customWidth="1"/>
    <col min="9990" max="9990" width="12.7109375" style="285" customWidth="1"/>
    <col min="9991" max="9991" width="1.7109375" style="285" customWidth="1"/>
    <col min="9992" max="9992" width="11.7109375" style="285" customWidth="1"/>
    <col min="9993" max="9993" width="1.5703125" style="285" customWidth="1"/>
    <col min="9994" max="9994" width="11.7109375" style="285" customWidth="1"/>
    <col min="9995" max="9995" width="1.5703125" style="285" customWidth="1"/>
    <col min="9996" max="9996" width="11.7109375" style="285" customWidth="1"/>
    <col min="9997" max="9997" width="1.7109375" style="285" customWidth="1"/>
    <col min="9998" max="9998" width="73" style="285" customWidth="1"/>
    <col min="9999" max="10240" width="9.140625" style="285"/>
    <col min="10241" max="10241" width="0.7109375" style="285" customWidth="1"/>
    <col min="10242" max="10242" width="72.28515625" style="285" customWidth="1"/>
    <col min="10243" max="10243" width="1.7109375" style="285" customWidth="1"/>
    <col min="10244" max="10244" width="11.7109375" style="285" customWidth="1"/>
    <col min="10245" max="10245" width="1.7109375" style="285" customWidth="1"/>
    <col min="10246" max="10246" width="12.7109375" style="285" customWidth="1"/>
    <col min="10247" max="10247" width="1.7109375" style="285" customWidth="1"/>
    <col min="10248" max="10248" width="11.7109375" style="285" customWidth="1"/>
    <col min="10249" max="10249" width="1.5703125" style="285" customWidth="1"/>
    <col min="10250" max="10250" width="11.7109375" style="285" customWidth="1"/>
    <col min="10251" max="10251" width="1.5703125" style="285" customWidth="1"/>
    <col min="10252" max="10252" width="11.7109375" style="285" customWidth="1"/>
    <col min="10253" max="10253" width="1.7109375" style="285" customWidth="1"/>
    <col min="10254" max="10254" width="73" style="285" customWidth="1"/>
    <col min="10255" max="10496" width="9.140625" style="285"/>
    <col min="10497" max="10497" width="0.7109375" style="285" customWidth="1"/>
    <col min="10498" max="10498" width="72.28515625" style="285" customWidth="1"/>
    <col min="10499" max="10499" width="1.7109375" style="285" customWidth="1"/>
    <col min="10500" max="10500" width="11.7109375" style="285" customWidth="1"/>
    <col min="10501" max="10501" width="1.7109375" style="285" customWidth="1"/>
    <col min="10502" max="10502" width="12.7109375" style="285" customWidth="1"/>
    <col min="10503" max="10503" width="1.7109375" style="285" customWidth="1"/>
    <col min="10504" max="10504" width="11.7109375" style="285" customWidth="1"/>
    <col min="10505" max="10505" width="1.5703125" style="285" customWidth="1"/>
    <col min="10506" max="10506" width="11.7109375" style="285" customWidth="1"/>
    <col min="10507" max="10507" width="1.5703125" style="285" customWidth="1"/>
    <col min="10508" max="10508" width="11.7109375" style="285" customWidth="1"/>
    <col min="10509" max="10509" width="1.7109375" style="285" customWidth="1"/>
    <col min="10510" max="10510" width="73" style="285" customWidth="1"/>
    <col min="10511" max="10752" width="9.140625" style="285"/>
    <col min="10753" max="10753" width="0.7109375" style="285" customWidth="1"/>
    <col min="10754" max="10754" width="72.28515625" style="285" customWidth="1"/>
    <col min="10755" max="10755" width="1.7109375" style="285" customWidth="1"/>
    <col min="10756" max="10756" width="11.7109375" style="285" customWidth="1"/>
    <col min="10757" max="10757" width="1.7109375" style="285" customWidth="1"/>
    <col min="10758" max="10758" width="12.7109375" style="285" customWidth="1"/>
    <col min="10759" max="10759" width="1.7109375" style="285" customWidth="1"/>
    <col min="10760" max="10760" width="11.7109375" style="285" customWidth="1"/>
    <col min="10761" max="10761" width="1.5703125" style="285" customWidth="1"/>
    <col min="10762" max="10762" width="11.7109375" style="285" customWidth="1"/>
    <col min="10763" max="10763" width="1.5703125" style="285" customWidth="1"/>
    <col min="10764" max="10764" width="11.7109375" style="285" customWidth="1"/>
    <col min="10765" max="10765" width="1.7109375" style="285" customWidth="1"/>
    <col min="10766" max="10766" width="73" style="285" customWidth="1"/>
    <col min="10767" max="11008" width="9.140625" style="285"/>
    <col min="11009" max="11009" width="0.7109375" style="285" customWidth="1"/>
    <col min="11010" max="11010" width="72.28515625" style="285" customWidth="1"/>
    <col min="11011" max="11011" width="1.7109375" style="285" customWidth="1"/>
    <col min="11012" max="11012" width="11.7109375" style="285" customWidth="1"/>
    <col min="11013" max="11013" width="1.7109375" style="285" customWidth="1"/>
    <col min="11014" max="11014" width="12.7109375" style="285" customWidth="1"/>
    <col min="11015" max="11015" width="1.7109375" style="285" customWidth="1"/>
    <col min="11016" max="11016" width="11.7109375" style="285" customWidth="1"/>
    <col min="11017" max="11017" width="1.5703125" style="285" customWidth="1"/>
    <col min="11018" max="11018" width="11.7109375" style="285" customWidth="1"/>
    <col min="11019" max="11019" width="1.5703125" style="285" customWidth="1"/>
    <col min="11020" max="11020" width="11.7109375" style="285" customWidth="1"/>
    <col min="11021" max="11021" width="1.7109375" style="285" customWidth="1"/>
    <col min="11022" max="11022" width="73" style="285" customWidth="1"/>
    <col min="11023" max="11264" width="9.140625" style="285"/>
    <col min="11265" max="11265" width="0.7109375" style="285" customWidth="1"/>
    <col min="11266" max="11266" width="72.28515625" style="285" customWidth="1"/>
    <col min="11267" max="11267" width="1.7109375" style="285" customWidth="1"/>
    <col min="11268" max="11268" width="11.7109375" style="285" customWidth="1"/>
    <col min="11269" max="11269" width="1.7109375" style="285" customWidth="1"/>
    <col min="11270" max="11270" width="12.7109375" style="285" customWidth="1"/>
    <col min="11271" max="11271" width="1.7109375" style="285" customWidth="1"/>
    <col min="11272" max="11272" width="11.7109375" style="285" customWidth="1"/>
    <col min="11273" max="11273" width="1.5703125" style="285" customWidth="1"/>
    <col min="11274" max="11274" width="11.7109375" style="285" customWidth="1"/>
    <col min="11275" max="11275" width="1.5703125" style="285" customWidth="1"/>
    <col min="11276" max="11276" width="11.7109375" style="285" customWidth="1"/>
    <col min="11277" max="11277" width="1.7109375" style="285" customWidth="1"/>
    <col min="11278" max="11278" width="73" style="285" customWidth="1"/>
    <col min="11279" max="11520" width="9.140625" style="285"/>
    <col min="11521" max="11521" width="0.7109375" style="285" customWidth="1"/>
    <col min="11522" max="11522" width="72.28515625" style="285" customWidth="1"/>
    <col min="11523" max="11523" width="1.7109375" style="285" customWidth="1"/>
    <col min="11524" max="11524" width="11.7109375" style="285" customWidth="1"/>
    <col min="11525" max="11525" width="1.7109375" style="285" customWidth="1"/>
    <col min="11526" max="11526" width="12.7109375" style="285" customWidth="1"/>
    <col min="11527" max="11527" width="1.7109375" style="285" customWidth="1"/>
    <col min="11528" max="11528" width="11.7109375" style="285" customWidth="1"/>
    <col min="11529" max="11529" width="1.5703125" style="285" customWidth="1"/>
    <col min="11530" max="11530" width="11.7109375" style="285" customWidth="1"/>
    <col min="11531" max="11531" width="1.5703125" style="285" customWidth="1"/>
    <col min="11532" max="11532" width="11.7109375" style="285" customWidth="1"/>
    <col min="11533" max="11533" width="1.7109375" style="285" customWidth="1"/>
    <col min="11534" max="11534" width="73" style="285" customWidth="1"/>
    <col min="11535" max="11776" width="9.140625" style="285"/>
    <col min="11777" max="11777" width="0.7109375" style="285" customWidth="1"/>
    <col min="11778" max="11778" width="72.28515625" style="285" customWidth="1"/>
    <col min="11779" max="11779" width="1.7109375" style="285" customWidth="1"/>
    <col min="11780" max="11780" width="11.7109375" style="285" customWidth="1"/>
    <col min="11781" max="11781" width="1.7109375" style="285" customWidth="1"/>
    <col min="11782" max="11782" width="12.7109375" style="285" customWidth="1"/>
    <col min="11783" max="11783" width="1.7109375" style="285" customWidth="1"/>
    <col min="11784" max="11784" width="11.7109375" style="285" customWidth="1"/>
    <col min="11785" max="11785" width="1.5703125" style="285" customWidth="1"/>
    <col min="11786" max="11786" width="11.7109375" style="285" customWidth="1"/>
    <col min="11787" max="11787" width="1.5703125" style="285" customWidth="1"/>
    <col min="11788" max="11788" width="11.7109375" style="285" customWidth="1"/>
    <col min="11789" max="11789" width="1.7109375" style="285" customWidth="1"/>
    <col min="11790" max="11790" width="73" style="285" customWidth="1"/>
    <col min="11791" max="12032" width="9.140625" style="285"/>
    <col min="12033" max="12033" width="0.7109375" style="285" customWidth="1"/>
    <col min="12034" max="12034" width="72.28515625" style="285" customWidth="1"/>
    <col min="12035" max="12035" width="1.7109375" style="285" customWidth="1"/>
    <col min="12036" max="12036" width="11.7109375" style="285" customWidth="1"/>
    <col min="12037" max="12037" width="1.7109375" style="285" customWidth="1"/>
    <col min="12038" max="12038" width="12.7109375" style="285" customWidth="1"/>
    <col min="12039" max="12039" width="1.7109375" style="285" customWidth="1"/>
    <col min="12040" max="12040" width="11.7109375" style="285" customWidth="1"/>
    <col min="12041" max="12041" width="1.5703125" style="285" customWidth="1"/>
    <col min="12042" max="12042" width="11.7109375" style="285" customWidth="1"/>
    <col min="12043" max="12043" width="1.5703125" style="285" customWidth="1"/>
    <col min="12044" max="12044" width="11.7109375" style="285" customWidth="1"/>
    <col min="12045" max="12045" width="1.7109375" style="285" customWidth="1"/>
    <col min="12046" max="12046" width="73" style="285" customWidth="1"/>
    <col min="12047" max="12288" width="9.140625" style="285"/>
    <col min="12289" max="12289" width="0.7109375" style="285" customWidth="1"/>
    <col min="12290" max="12290" width="72.28515625" style="285" customWidth="1"/>
    <col min="12291" max="12291" width="1.7109375" style="285" customWidth="1"/>
    <col min="12292" max="12292" width="11.7109375" style="285" customWidth="1"/>
    <col min="12293" max="12293" width="1.7109375" style="285" customWidth="1"/>
    <col min="12294" max="12294" width="12.7109375" style="285" customWidth="1"/>
    <col min="12295" max="12295" width="1.7109375" style="285" customWidth="1"/>
    <col min="12296" max="12296" width="11.7109375" style="285" customWidth="1"/>
    <col min="12297" max="12297" width="1.5703125" style="285" customWidth="1"/>
    <col min="12298" max="12298" width="11.7109375" style="285" customWidth="1"/>
    <col min="12299" max="12299" width="1.5703125" style="285" customWidth="1"/>
    <col min="12300" max="12300" width="11.7109375" style="285" customWidth="1"/>
    <col min="12301" max="12301" width="1.7109375" style="285" customWidth="1"/>
    <col min="12302" max="12302" width="73" style="285" customWidth="1"/>
    <col min="12303" max="12544" width="9.140625" style="285"/>
    <col min="12545" max="12545" width="0.7109375" style="285" customWidth="1"/>
    <col min="12546" max="12546" width="72.28515625" style="285" customWidth="1"/>
    <col min="12547" max="12547" width="1.7109375" style="285" customWidth="1"/>
    <col min="12548" max="12548" width="11.7109375" style="285" customWidth="1"/>
    <col min="12549" max="12549" width="1.7109375" style="285" customWidth="1"/>
    <col min="12550" max="12550" width="12.7109375" style="285" customWidth="1"/>
    <col min="12551" max="12551" width="1.7109375" style="285" customWidth="1"/>
    <col min="12552" max="12552" width="11.7109375" style="285" customWidth="1"/>
    <col min="12553" max="12553" width="1.5703125" style="285" customWidth="1"/>
    <col min="12554" max="12554" width="11.7109375" style="285" customWidth="1"/>
    <col min="12555" max="12555" width="1.5703125" style="285" customWidth="1"/>
    <col min="12556" max="12556" width="11.7109375" style="285" customWidth="1"/>
    <col min="12557" max="12557" width="1.7109375" style="285" customWidth="1"/>
    <col min="12558" max="12558" width="73" style="285" customWidth="1"/>
    <col min="12559" max="12800" width="9.140625" style="285"/>
    <col min="12801" max="12801" width="0.7109375" style="285" customWidth="1"/>
    <col min="12802" max="12802" width="72.28515625" style="285" customWidth="1"/>
    <col min="12803" max="12803" width="1.7109375" style="285" customWidth="1"/>
    <col min="12804" max="12804" width="11.7109375" style="285" customWidth="1"/>
    <col min="12805" max="12805" width="1.7109375" style="285" customWidth="1"/>
    <col min="12806" max="12806" width="12.7109375" style="285" customWidth="1"/>
    <col min="12807" max="12807" width="1.7109375" style="285" customWidth="1"/>
    <col min="12808" max="12808" width="11.7109375" style="285" customWidth="1"/>
    <col min="12809" max="12809" width="1.5703125" style="285" customWidth="1"/>
    <col min="12810" max="12810" width="11.7109375" style="285" customWidth="1"/>
    <col min="12811" max="12811" width="1.5703125" style="285" customWidth="1"/>
    <col min="12812" max="12812" width="11.7109375" style="285" customWidth="1"/>
    <col min="12813" max="12813" width="1.7109375" style="285" customWidth="1"/>
    <col min="12814" max="12814" width="73" style="285" customWidth="1"/>
    <col min="12815" max="13056" width="9.140625" style="285"/>
    <col min="13057" max="13057" width="0.7109375" style="285" customWidth="1"/>
    <col min="13058" max="13058" width="72.28515625" style="285" customWidth="1"/>
    <col min="13059" max="13059" width="1.7109375" style="285" customWidth="1"/>
    <col min="13060" max="13060" width="11.7109375" style="285" customWidth="1"/>
    <col min="13061" max="13061" width="1.7109375" style="285" customWidth="1"/>
    <col min="13062" max="13062" width="12.7109375" style="285" customWidth="1"/>
    <col min="13063" max="13063" width="1.7109375" style="285" customWidth="1"/>
    <col min="13064" max="13064" width="11.7109375" style="285" customWidth="1"/>
    <col min="13065" max="13065" width="1.5703125" style="285" customWidth="1"/>
    <col min="13066" max="13066" width="11.7109375" style="285" customWidth="1"/>
    <col min="13067" max="13067" width="1.5703125" style="285" customWidth="1"/>
    <col min="13068" max="13068" width="11.7109375" style="285" customWidth="1"/>
    <col min="13069" max="13069" width="1.7109375" style="285" customWidth="1"/>
    <col min="13070" max="13070" width="73" style="285" customWidth="1"/>
    <col min="13071" max="13312" width="9.140625" style="285"/>
    <col min="13313" max="13313" width="0.7109375" style="285" customWidth="1"/>
    <col min="13314" max="13314" width="72.28515625" style="285" customWidth="1"/>
    <col min="13315" max="13315" width="1.7109375" style="285" customWidth="1"/>
    <col min="13316" max="13316" width="11.7109375" style="285" customWidth="1"/>
    <col min="13317" max="13317" width="1.7109375" style="285" customWidth="1"/>
    <col min="13318" max="13318" width="12.7109375" style="285" customWidth="1"/>
    <col min="13319" max="13319" width="1.7109375" style="285" customWidth="1"/>
    <col min="13320" max="13320" width="11.7109375" style="285" customWidth="1"/>
    <col min="13321" max="13321" width="1.5703125" style="285" customWidth="1"/>
    <col min="13322" max="13322" width="11.7109375" style="285" customWidth="1"/>
    <col min="13323" max="13323" width="1.5703125" style="285" customWidth="1"/>
    <col min="13324" max="13324" width="11.7109375" style="285" customWidth="1"/>
    <col min="13325" max="13325" width="1.7109375" style="285" customWidth="1"/>
    <col min="13326" max="13326" width="73" style="285" customWidth="1"/>
    <col min="13327" max="13568" width="9.140625" style="285"/>
    <col min="13569" max="13569" width="0.7109375" style="285" customWidth="1"/>
    <col min="13570" max="13570" width="72.28515625" style="285" customWidth="1"/>
    <col min="13571" max="13571" width="1.7109375" style="285" customWidth="1"/>
    <col min="13572" max="13572" width="11.7109375" style="285" customWidth="1"/>
    <col min="13573" max="13573" width="1.7109375" style="285" customWidth="1"/>
    <col min="13574" max="13574" width="12.7109375" style="285" customWidth="1"/>
    <col min="13575" max="13575" width="1.7109375" style="285" customWidth="1"/>
    <col min="13576" max="13576" width="11.7109375" style="285" customWidth="1"/>
    <col min="13577" max="13577" width="1.5703125" style="285" customWidth="1"/>
    <col min="13578" max="13578" width="11.7109375" style="285" customWidth="1"/>
    <col min="13579" max="13579" width="1.5703125" style="285" customWidth="1"/>
    <col min="13580" max="13580" width="11.7109375" style="285" customWidth="1"/>
    <col min="13581" max="13581" width="1.7109375" style="285" customWidth="1"/>
    <col min="13582" max="13582" width="73" style="285" customWidth="1"/>
    <col min="13583" max="13824" width="9.140625" style="285"/>
    <col min="13825" max="13825" width="0.7109375" style="285" customWidth="1"/>
    <col min="13826" max="13826" width="72.28515625" style="285" customWidth="1"/>
    <col min="13827" max="13827" width="1.7109375" style="285" customWidth="1"/>
    <col min="13828" max="13828" width="11.7109375" style="285" customWidth="1"/>
    <col min="13829" max="13829" width="1.7109375" style="285" customWidth="1"/>
    <col min="13830" max="13830" width="12.7109375" style="285" customWidth="1"/>
    <col min="13831" max="13831" width="1.7109375" style="285" customWidth="1"/>
    <col min="13832" max="13832" width="11.7109375" style="285" customWidth="1"/>
    <col min="13833" max="13833" width="1.5703125" style="285" customWidth="1"/>
    <col min="13834" max="13834" width="11.7109375" style="285" customWidth="1"/>
    <col min="13835" max="13835" width="1.5703125" style="285" customWidth="1"/>
    <col min="13836" max="13836" width="11.7109375" style="285" customWidth="1"/>
    <col min="13837" max="13837" width="1.7109375" style="285" customWidth="1"/>
    <col min="13838" max="13838" width="73" style="285" customWidth="1"/>
    <col min="13839" max="14080" width="9.140625" style="285"/>
    <col min="14081" max="14081" width="0.7109375" style="285" customWidth="1"/>
    <col min="14082" max="14082" width="72.28515625" style="285" customWidth="1"/>
    <col min="14083" max="14083" width="1.7109375" style="285" customWidth="1"/>
    <col min="14084" max="14084" width="11.7109375" style="285" customWidth="1"/>
    <col min="14085" max="14085" width="1.7109375" style="285" customWidth="1"/>
    <col min="14086" max="14086" width="12.7109375" style="285" customWidth="1"/>
    <col min="14087" max="14087" width="1.7109375" style="285" customWidth="1"/>
    <col min="14088" max="14088" width="11.7109375" style="285" customWidth="1"/>
    <col min="14089" max="14089" width="1.5703125" style="285" customWidth="1"/>
    <col min="14090" max="14090" width="11.7109375" style="285" customWidth="1"/>
    <col min="14091" max="14091" width="1.5703125" style="285" customWidth="1"/>
    <col min="14092" max="14092" width="11.7109375" style="285" customWidth="1"/>
    <col min="14093" max="14093" width="1.7109375" style="285" customWidth="1"/>
    <col min="14094" max="14094" width="73" style="285" customWidth="1"/>
    <col min="14095" max="14336" width="9.140625" style="285"/>
    <col min="14337" max="14337" width="0.7109375" style="285" customWidth="1"/>
    <col min="14338" max="14338" width="72.28515625" style="285" customWidth="1"/>
    <col min="14339" max="14339" width="1.7109375" style="285" customWidth="1"/>
    <col min="14340" max="14340" width="11.7109375" style="285" customWidth="1"/>
    <col min="14341" max="14341" width="1.7109375" style="285" customWidth="1"/>
    <col min="14342" max="14342" width="12.7109375" style="285" customWidth="1"/>
    <col min="14343" max="14343" width="1.7109375" style="285" customWidth="1"/>
    <col min="14344" max="14344" width="11.7109375" style="285" customWidth="1"/>
    <col min="14345" max="14345" width="1.5703125" style="285" customWidth="1"/>
    <col min="14346" max="14346" width="11.7109375" style="285" customWidth="1"/>
    <col min="14347" max="14347" width="1.5703125" style="285" customWidth="1"/>
    <col min="14348" max="14348" width="11.7109375" style="285" customWidth="1"/>
    <col min="14349" max="14349" width="1.7109375" style="285" customWidth="1"/>
    <col min="14350" max="14350" width="73" style="285" customWidth="1"/>
    <col min="14351" max="14592" width="9.140625" style="285"/>
    <col min="14593" max="14593" width="0.7109375" style="285" customWidth="1"/>
    <col min="14594" max="14594" width="72.28515625" style="285" customWidth="1"/>
    <col min="14595" max="14595" width="1.7109375" style="285" customWidth="1"/>
    <col min="14596" max="14596" width="11.7109375" style="285" customWidth="1"/>
    <col min="14597" max="14597" width="1.7109375" style="285" customWidth="1"/>
    <col min="14598" max="14598" width="12.7109375" style="285" customWidth="1"/>
    <col min="14599" max="14599" width="1.7109375" style="285" customWidth="1"/>
    <col min="14600" max="14600" width="11.7109375" style="285" customWidth="1"/>
    <col min="14601" max="14601" width="1.5703125" style="285" customWidth="1"/>
    <col min="14602" max="14602" width="11.7109375" style="285" customWidth="1"/>
    <col min="14603" max="14603" width="1.5703125" style="285" customWidth="1"/>
    <col min="14604" max="14604" width="11.7109375" style="285" customWidth="1"/>
    <col min="14605" max="14605" width="1.7109375" style="285" customWidth="1"/>
    <col min="14606" max="14606" width="73" style="285" customWidth="1"/>
    <col min="14607" max="14848" width="9.140625" style="285"/>
    <col min="14849" max="14849" width="0.7109375" style="285" customWidth="1"/>
    <col min="14850" max="14850" width="72.28515625" style="285" customWidth="1"/>
    <col min="14851" max="14851" width="1.7109375" style="285" customWidth="1"/>
    <col min="14852" max="14852" width="11.7109375" style="285" customWidth="1"/>
    <col min="14853" max="14853" width="1.7109375" style="285" customWidth="1"/>
    <col min="14854" max="14854" width="12.7109375" style="285" customWidth="1"/>
    <col min="14855" max="14855" width="1.7109375" style="285" customWidth="1"/>
    <col min="14856" max="14856" width="11.7109375" style="285" customWidth="1"/>
    <col min="14857" max="14857" width="1.5703125" style="285" customWidth="1"/>
    <col min="14858" max="14858" width="11.7109375" style="285" customWidth="1"/>
    <col min="14859" max="14859" width="1.5703125" style="285" customWidth="1"/>
    <col min="14860" max="14860" width="11.7109375" style="285" customWidth="1"/>
    <col min="14861" max="14861" width="1.7109375" style="285" customWidth="1"/>
    <col min="14862" max="14862" width="73" style="285" customWidth="1"/>
    <col min="14863" max="15104" width="9.140625" style="285"/>
    <col min="15105" max="15105" width="0.7109375" style="285" customWidth="1"/>
    <col min="15106" max="15106" width="72.28515625" style="285" customWidth="1"/>
    <col min="15107" max="15107" width="1.7109375" style="285" customWidth="1"/>
    <col min="15108" max="15108" width="11.7109375" style="285" customWidth="1"/>
    <col min="15109" max="15109" width="1.7109375" style="285" customWidth="1"/>
    <col min="15110" max="15110" width="12.7109375" style="285" customWidth="1"/>
    <col min="15111" max="15111" width="1.7109375" style="285" customWidth="1"/>
    <col min="15112" max="15112" width="11.7109375" style="285" customWidth="1"/>
    <col min="15113" max="15113" width="1.5703125" style="285" customWidth="1"/>
    <col min="15114" max="15114" width="11.7109375" style="285" customWidth="1"/>
    <col min="15115" max="15115" width="1.5703125" style="285" customWidth="1"/>
    <col min="15116" max="15116" width="11.7109375" style="285" customWidth="1"/>
    <col min="15117" max="15117" width="1.7109375" style="285" customWidth="1"/>
    <col min="15118" max="15118" width="73" style="285" customWidth="1"/>
    <col min="15119" max="15360" width="9.140625" style="285"/>
    <col min="15361" max="15361" width="0.7109375" style="285" customWidth="1"/>
    <col min="15362" max="15362" width="72.28515625" style="285" customWidth="1"/>
    <col min="15363" max="15363" width="1.7109375" style="285" customWidth="1"/>
    <col min="15364" max="15364" width="11.7109375" style="285" customWidth="1"/>
    <col min="15365" max="15365" width="1.7109375" style="285" customWidth="1"/>
    <col min="15366" max="15366" width="12.7109375" style="285" customWidth="1"/>
    <col min="15367" max="15367" width="1.7109375" style="285" customWidth="1"/>
    <col min="15368" max="15368" width="11.7109375" style="285" customWidth="1"/>
    <col min="15369" max="15369" width="1.5703125" style="285" customWidth="1"/>
    <col min="15370" max="15370" width="11.7109375" style="285" customWidth="1"/>
    <col min="15371" max="15371" width="1.5703125" style="285" customWidth="1"/>
    <col min="15372" max="15372" width="11.7109375" style="285" customWidth="1"/>
    <col min="15373" max="15373" width="1.7109375" style="285" customWidth="1"/>
    <col min="15374" max="15374" width="73" style="285" customWidth="1"/>
    <col min="15375" max="15616" width="9.140625" style="285"/>
    <col min="15617" max="15617" width="0.7109375" style="285" customWidth="1"/>
    <col min="15618" max="15618" width="72.28515625" style="285" customWidth="1"/>
    <col min="15619" max="15619" width="1.7109375" style="285" customWidth="1"/>
    <col min="15620" max="15620" width="11.7109375" style="285" customWidth="1"/>
    <col min="15621" max="15621" width="1.7109375" style="285" customWidth="1"/>
    <col min="15622" max="15622" width="12.7109375" style="285" customWidth="1"/>
    <col min="15623" max="15623" width="1.7109375" style="285" customWidth="1"/>
    <col min="15624" max="15624" width="11.7109375" style="285" customWidth="1"/>
    <col min="15625" max="15625" width="1.5703125" style="285" customWidth="1"/>
    <col min="15626" max="15626" width="11.7109375" style="285" customWidth="1"/>
    <col min="15627" max="15627" width="1.5703125" style="285" customWidth="1"/>
    <col min="15628" max="15628" width="11.7109375" style="285" customWidth="1"/>
    <col min="15629" max="15629" width="1.7109375" style="285" customWidth="1"/>
    <col min="15630" max="15630" width="73" style="285" customWidth="1"/>
    <col min="15631" max="15872" width="9.140625" style="285"/>
    <col min="15873" max="15873" width="0.7109375" style="285" customWidth="1"/>
    <col min="15874" max="15874" width="72.28515625" style="285" customWidth="1"/>
    <col min="15875" max="15875" width="1.7109375" style="285" customWidth="1"/>
    <col min="15876" max="15876" width="11.7109375" style="285" customWidth="1"/>
    <col min="15877" max="15877" width="1.7109375" style="285" customWidth="1"/>
    <col min="15878" max="15878" width="12.7109375" style="285" customWidth="1"/>
    <col min="15879" max="15879" width="1.7109375" style="285" customWidth="1"/>
    <col min="15880" max="15880" width="11.7109375" style="285" customWidth="1"/>
    <col min="15881" max="15881" width="1.5703125" style="285" customWidth="1"/>
    <col min="15882" max="15882" width="11.7109375" style="285" customWidth="1"/>
    <col min="15883" max="15883" width="1.5703125" style="285" customWidth="1"/>
    <col min="15884" max="15884" width="11.7109375" style="285" customWidth="1"/>
    <col min="15885" max="15885" width="1.7109375" style="285" customWidth="1"/>
    <col min="15886" max="15886" width="73" style="285" customWidth="1"/>
    <col min="15887" max="16128" width="9.140625" style="285"/>
    <col min="16129" max="16129" width="0.7109375" style="285" customWidth="1"/>
    <col min="16130" max="16130" width="72.28515625" style="285" customWidth="1"/>
    <col min="16131" max="16131" width="1.7109375" style="285" customWidth="1"/>
    <col min="16132" max="16132" width="11.7109375" style="285" customWidth="1"/>
    <col min="16133" max="16133" width="1.7109375" style="285" customWidth="1"/>
    <col min="16134" max="16134" width="12.7109375" style="285" customWidth="1"/>
    <col min="16135" max="16135" width="1.7109375" style="285" customWidth="1"/>
    <col min="16136" max="16136" width="11.7109375" style="285" customWidth="1"/>
    <col min="16137" max="16137" width="1.5703125" style="285" customWidth="1"/>
    <col min="16138" max="16138" width="11.7109375" style="285" customWidth="1"/>
    <col min="16139" max="16139" width="1.5703125" style="285" customWidth="1"/>
    <col min="16140" max="16140" width="11.7109375" style="285" customWidth="1"/>
    <col min="16141" max="16141" width="1.7109375" style="285" customWidth="1"/>
    <col min="16142" max="16142" width="73" style="285" customWidth="1"/>
    <col min="16143" max="16384" width="9.140625" style="285"/>
  </cols>
  <sheetData>
    <row r="2" spans="1:23">
      <c r="A2" s="298" t="s">
        <v>221</v>
      </c>
      <c r="B2" s="298"/>
      <c r="C2" s="298"/>
      <c r="D2" s="298"/>
      <c r="E2" s="299"/>
      <c r="F2" s="300"/>
      <c r="G2" s="299"/>
      <c r="H2" s="301"/>
      <c r="I2" s="299"/>
      <c r="J2" s="301"/>
      <c r="K2" s="301"/>
      <c r="L2" s="302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3" customHeight="1">
      <c r="A3" s="300"/>
      <c r="B3" s="300"/>
      <c r="C3" s="300"/>
      <c r="D3" s="300"/>
      <c r="E3" s="300"/>
      <c r="F3" s="300"/>
      <c r="G3" s="300"/>
      <c r="H3" s="301"/>
      <c r="I3" s="300"/>
      <c r="J3" s="301"/>
      <c r="K3" s="301"/>
      <c r="L3" s="303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>
      <c r="A4" s="298" t="s">
        <v>293</v>
      </c>
      <c r="B4" s="298"/>
      <c r="C4" s="298"/>
      <c r="D4" s="298"/>
      <c r="E4" s="299"/>
      <c r="F4" s="300"/>
      <c r="G4" s="299"/>
      <c r="H4" s="301"/>
      <c r="I4" s="299"/>
      <c r="J4" s="301"/>
      <c r="K4" s="301"/>
      <c r="L4" s="302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>
      <c r="A5" s="298"/>
      <c r="B5" s="298"/>
      <c r="C5" s="298"/>
      <c r="D5" s="298"/>
      <c r="E5" s="299"/>
      <c r="F5" s="300"/>
      <c r="G5" s="299"/>
      <c r="H5" s="301"/>
      <c r="I5" s="299"/>
      <c r="J5" s="301"/>
      <c r="K5" s="301"/>
      <c r="L5" s="302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" customHeight="1">
      <c r="A6" s="820" t="s">
        <v>233</v>
      </c>
      <c r="B6" s="304"/>
      <c r="C6" s="305" t="s">
        <v>234</v>
      </c>
      <c r="D6" s="306"/>
      <c r="E6" s="305" t="s">
        <v>235</v>
      </c>
      <c r="F6" s="300"/>
      <c r="G6" s="305" t="s">
        <v>236</v>
      </c>
      <c r="H6" s="301"/>
      <c r="I6" s="305" t="s">
        <v>237</v>
      </c>
      <c r="J6" s="301"/>
      <c r="K6" s="301"/>
      <c r="L6" s="307"/>
      <c r="M6" s="300"/>
      <c r="N6" s="305"/>
      <c r="O6" s="300"/>
      <c r="P6" s="300"/>
      <c r="Q6" s="300"/>
      <c r="R6" s="300"/>
      <c r="S6" s="300"/>
      <c r="T6" s="300"/>
      <c r="U6" s="300"/>
      <c r="V6" s="300"/>
      <c r="W6" s="300"/>
    </row>
    <row r="7" spans="1:23" ht="15" customHeight="1">
      <c r="A7" s="821"/>
      <c r="B7" s="308"/>
      <c r="C7" s="309" t="s">
        <v>267</v>
      </c>
      <c r="D7" s="310"/>
      <c r="E7" s="311" t="s">
        <v>286</v>
      </c>
      <c r="F7" s="300"/>
      <c r="G7" s="311" t="s">
        <v>267</v>
      </c>
      <c r="H7" s="301"/>
      <c r="I7" s="311" t="s">
        <v>294</v>
      </c>
      <c r="J7" s="301"/>
      <c r="K7" s="301"/>
      <c r="L7" s="312" t="s">
        <v>238</v>
      </c>
      <c r="M7" s="300"/>
      <c r="N7" s="309" t="s">
        <v>239</v>
      </c>
      <c r="O7" s="300"/>
      <c r="P7" s="300"/>
      <c r="Q7" s="300"/>
      <c r="R7" s="300"/>
      <c r="S7" s="300"/>
      <c r="T7" s="300"/>
      <c r="U7" s="300"/>
      <c r="V7" s="300"/>
      <c r="W7" s="300"/>
    </row>
    <row r="8" spans="1:23" ht="15" customHeight="1">
      <c r="A8" s="313"/>
      <c r="B8" s="300"/>
      <c r="C8" s="314"/>
      <c r="D8" s="315"/>
      <c r="E8" s="316"/>
      <c r="F8" s="300"/>
      <c r="G8" s="316"/>
      <c r="H8" s="301"/>
      <c r="I8" s="316"/>
      <c r="J8" s="301"/>
      <c r="K8" s="301"/>
      <c r="L8" s="317"/>
      <c r="M8" s="300"/>
      <c r="N8" s="313"/>
      <c r="O8" s="300"/>
      <c r="P8" s="300"/>
      <c r="Q8" s="300"/>
      <c r="R8" s="300"/>
      <c r="S8" s="300"/>
      <c r="T8" s="300"/>
      <c r="U8" s="300"/>
      <c r="V8" s="300"/>
      <c r="W8" s="300"/>
    </row>
    <row r="9" spans="1:23" ht="15" customHeight="1">
      <c r="A9" s="318" t="s">
        <v>240</v>
      </c>
      <c r="B9" s="300"/>
      <c r="C9" s="319"/>
      <c r="D9" s="320"/>
      <c r="E9" s="319"/>
      <c r="F9" s="301"/>
      <c r="G9" s="319"/>
      <c r="H9" s="301"/>
      <c r="I9" s="319"/>
      <c r="J9" s="301"/>
      <c r="K9" s="301"/>
      <c r="L9" s="317"/>
      <c r="M9" s="300"/>
      <c r="N9" s="313"/>
      <c r="O9" s="300"/>
      <c r="P9" s="300"/>
      <c r="Q9" s="300"/>
      <c r="R9" s="300"/>
      <c r="S9" s="300"/>
      <c r="T9" s="300"/>
      <c r="U9" s="300"/>
      <c r="V9" s="300"/>
      <c r="W9" s="300"/>
    </row>
    <row r="10" spans="1:23">
      <c r="A10" s="321" t="s">
        <v>241</v>
      </c>
      <c r="B10" s="300"/>
      <c r="C10" s="319">
        <v>5000</v>
      </c>
      <c r="D10" s="320"/>
      <c r="E10" s="316">
        <f>3820+1789.49+737.65+265.63</f>
        <v>6612.7699999999995</v>
      </c>
      <c r="F10" s="301"/>
      <c r="G10" s="316">
        <v>0</v>
      </c>
      <c r="H10" s="301"/>
      <c r="I10" s="316">
        <f>+G10+E10</f>
        <v>6612.7699999999995</v>
      </c>
      <c r="J10" s="301"/>
      <c r="K10" s="301"/>
      <c r="L10" s="317">
        <f>+C10-I10</f>
        <v>-1612.7699999999995</v>
      </c>
      <c r="M10" s="300"/>
      <c r="N10" s="342" t="s">
        <v>295</v>
      </c>
      <c r="O10" s="300"/>
      <c r="P10" s="300"/>
      <c r="Q10" s="300"/>
      <c r="R10" s="300"/>
      <c r="S10" s="300"/>
      <c r="T10" s="300"/>
      <c r="U10" s="300"/>
      <c r="V10" s="300"/>
      <c r="W10" s="300"/>
    </row>
    <row r="11" spans="1:23" s="326" customFormat="1" ht="15" customHeight="1">
      <c r="A11" s="321" t="s">
        <v>242</v>
      </c>
      <c r="B11" s="301"/>
      <c r="C11" s="322">
        <v>2000</v>
      </c>
      <c r="D11" s="320"/>
      <c r="E11" s="319">
        <f>528+1461</f>
        <v>1989</v>
      </c>
      <c r="F11" s="301"/>
      <c r="G11" s="732">
        <v>800</v>
      </c>
      <c r="H11" s="301"/>
      <c r="I11" s="316">
        <f t="shared" ref="I11:I14" si="0">+G11+E11</f>
        <v>2789</v>
      </c>
      <c r="J11" s="301"/>
      <c r="K11" s="301"/>
      <c r="L11" s="317">
        <f>+C11-I11</f>
        <v>-789</v>
      </c>
      <c r="M11" s="301"/>
      <c r="N11" s="324" t="s">
        <v>392</v>
      </c>
      <c r="O11" s="325"/>
      <c r="P11" s="325"/>
      <c r="Q11" s="325"/>
      <c r="R11" s="325"/>
      <c r="S11" s="325"/>
      <c r="T11" s="325"/>
      <c r="U11" s="325"/>
      <c r="V11" s="325"/>
      <c r="W11" s="325"/>
    </row>
    <row r="12" spans="1:23" ht="14.25">
      <c r="A12" s="327" t="s">
        <v>296</v>
      </c>
      <c r="B12" s="300"/>
      <c r="C12" s="323">
        <v>5000</v>
      </c>
      <c r="D12" s="320"/>
      <c r="E12" s="316">
        <v>1534.19</v>
      </c>
      <c r="F12" s="301"/>
      <c r="G12" s="733">
        <f>5834</f>
        <v>5834</v>
      </c>
      <c r="H12" s="301"/>
      <c r="I12" s="316">
        <f t="shared" si="0"/>
        <v>7368.1900000000005</v>
      </c>
      <c r="J12" s="301"/>
      <c r="K12" s="301"/>
      <c r="L12" s="317">
        <f>+C12-I12</f>
        <v>-2368.1900000000005</v>
      </c>
      <c r="M12" s="300"/>
      <c r="N12" s="734" t="s">
        <v>383</v>
      </c>
      <c r="O12" s="328"/>
      <c r="P12" s="328"/>
      <c r="Q12" s="328"/>
      <c r="R12" s="328"/>
      <c r="S12" s="328"/>
      <c r="T12" s="328"/>
      <c r="U12" s="328"/>
      <c r="V12" s="328"/>
      <c r="W12" s="328"/>
    </row>
    <row r="13" spans="1:23" ht="25.5">
      <c r="A13" s="329" t="s">
        <v>297</v>
      </c>
      <c r="B13" s="300"/>
      <c r="C13" s="322">
        <v>7000</v>
      </c>
      <c r="D13" s="330"/>
      <c r="E13" s="316">
        <f>872.88+1831.03+644.35+644.98+1010</f>
        <v>5003.24</v>
      </c>
      <c r="F13" s="301"/>
      <c r="G13" s="316">
        <v>0</v>
      </c>
      <c r="H13" s="301"/>
      <c r="I13" s="316">
        <f t="shared" si="0"/>
        <v>5003.24</v>
      </c>
      <c r="J13" s="301"/>
      <c r="K13" s="301"/>
      <c r="L13" s="317">
        <f>+C13-I13</f>
        <v>1996.7600000000002</v>
      </c>
      <c r="M13" s="300"/>
      <c r="N13" s="731" t="s">
        <v>325</v>
      </c>
      <c r="O13" s="328"/>
      <c r="P13" s="328"/>
      <c r="Q13" s="328"/>
      <c r="R13" s="328"/>
      <c r="S13" s="328"/>
      <c r="T13" s="328"/>
      <c r="U13" s="328"/>
      <c r="V13" s="328"/>
      <c r="W13" s="328"/>
    </row>
    <row r="14" spans="1:23" ht="15" customHeight="1">
      <c r="A14" s="329" t="s">
        <v>298</v>
      </c>
      <c r="B14" s="300"/>
      <c r="C14" s="322">
        <v>6000</v>
      </c>
      <c r="D14" s="330"/>
      <c r="E14" s="316">
        <f>5200+2714.42</f>
        <v>7914.42</v>
      </c>
      <c r="F14" s="301"/>
      <c r="G14" s="316"/>
      <c r="H14" s="301"/>
      <c r="I14" s="316">
        <f t="shared" si="0"/>
        <v>7914.42</v>
      </c>
      <c r="J14" s="301"/>
      <c r="K14" s="301"/>
      <c r="L14" s="317">
        <f>+C14-I14</f>
        <v>-1914.42</v>
      </c>
      <c r="M14" s="300"/>
      <c r="N14" s="331" t="s">
        <v>299</v>
      </c>
      <c r="O14" s="328"/>
      <c r="P14" s="328"/>
      <c r="Q14" s="328"/>
      <c r="R14" s="328"/>
      <c r="S14" s="328"/>
      <c r="T14" s="328"/>
      <c r="U14" s="328"/>
      <c r="V14" s="328"/>
      <c r="W14" s="328"/>
    </row>
    <row r="15" spans="1:23" ht="15" customHeight="1">
      <c r="B15" s="300"/>
      <c r="C15" s="322"/>
      <c r="D15" s="330"/>
      <c r="E15" s="316"/>
      <c r="F15" s="301"/>
      <c r="G15" s="316"/>
      <c r="H15" s="301"/>
      <c r="I15" s="316"/>
      <c r="J15" s="301"/>
      <c r="K15" s="301"/>
      <c r="L15" s="317"/>
      <c r="M15" s="300"/>
      <c r="N15" s="332"/>
      <c r="O15" s="328"/>
      <c r="P15" s="328"/>
      <c r="Q15" s="328"/>
      <c r="R15" s="328"/>
      <c r="S15" s="328"/>
      <c r="T15" s="328"/>
      <c r="U15" s="328"/>
      <c r="V15" s="328"/>
      <c r="W15" s="328"/>
    </row>
    <row r="16" spans="1:23" ht="15" customHeight="1">
      <c r="A16" s="333" t="s">
        <v>243</v>
      </c>
      <c r="B16" s="301"/>
      <c r="C16" s="319"/>
      <c r="D16" s="320"/>
      <c r="E16" s="316"/>
      <c r="F16" s="301"/>
      <c r="G16" s="316"/>
      <c r="H16" s="301"/>
      <c r="I16" s="316"/>
      <c r="J16" s="301"/>
      <c r="K16" s="301"/>
      <c r="L16" s="317"/>
      <c r="M16" s="301"/>
      <c r="N16" s="324"/>
      <c r="O16" s="325"/>
      <c r="P16" s="325"/>
      <c r="Q16" s="328"/>
      <c r="R16" s="328"/>
      <c r="S16" s="328"/>
      <c r="T16" s="328"/>
      <c r="U16" s="328"/>
      <c r="V16" s="328"/>
      <c r="W16" s="328"/>
    </row>
    <row r="17" spans="1:23" ht="25.5">
      <c r="A17" s="329" t="s">
        <v>244</v>
      </c>
      <c r="B17" s="301"/>
      <c r="C17" s="334">
        <v>16000</v>
      </c>
      <c r="D17" s="335"/>
      <c r="E17" s="656">
        <f>2258.72</f>
        <v>2258.7199999999998</v>
      </c>
      <c r="F17" s="301"/>
      <c r="G17" s="735">
        <f>4500+3000+7000+940</f>
        <v>15440</v>
      </c>
      <c r="H17" s="301"/>
      <c r="I17" s="316">
        <f t="shared" ref="I17:I20" si="1">+G17+E17</f>
        <v>17698.72</v>
      </c>
      <c r="J17" s="301"/>
      <c r="K17" s="301"/>
      <c r="L17" s="317">
        <f t="shared" ref="L17:L20" si="2">+C17-I17</f>
        <v>-1698.7200000000012</v>
      </c>
      <c r="M17" s="301"/>
      <c r="N17" s="342" t="s">
        <v>393</v>
      </c>
      <c r="O17" s="325"/>
      <c r="P17" s="325"/>
      <c r="Q17" s="328"/>
      <c r="R17" s="328"/>
      <c r="S17" s="328"/>
      <c r="T17" s="328"/>
      <c r="U17" s="328"/>
      <c r="V17" s="328"/>
      <c r="W17" s="328"/>
    </row>
    <row r="18" spans="1:23" s="326" customFormat="1" ht="15" customHeight="1">
      <c r="A18" s="329" t="s">
        <v>300</v>
      </c>
      <c r="B18" s="301"/>
      <c r="C18" s="334">
        <v>0</v>
      </c>
      <c r="D18" s="335"/>
      <c r="E18" s="657"/>
      <c r="F18" s="301"/>
      <c r="G18" s="316">
        <v>0</v>
      </c>
      <c r="H18" s="301"/>
      <c r="I18" s="316">
        <f t="shared" si="1"/>
        <v>0</v>
      </c>
      <c r="J18" s="301"/>
      <c r="K18" s="301"/>
      <c r="L18" s="317">
        <f t="shared" si="2"/>
        <v>0</v>
      </c>
      <c r="M18" s="301"/>
      <c r="N18" s="324"/>
      <c r="O18" s="325"/>
      <c r="P18" s="325"/>
      <c r="Q18" s="325"/>
      <c r="R18" s="325"/>
      <c r="S18" s="325"/>
      <c r="T18" s="325"/>
      <c r="U18" s="325"/>
      <c r="V18" s="325"/>
      <c r="W18" s="325"/>
    </row>
    <row r="19" spans="1:23" ht="14.25">
      <c r="A19" s="329" t="s">
        <v>245</v>
      </c>
      <c r="B19" s="301"/>
      <c r="C19" s="334">
        <v>5000</v>
      </c>
      <c r="D19" s="335"/>
      <c r="E19" s="656">
        <f>360+540+3039.69</f>
        <v>3939.69</v>
      </c>
      <c r="F19" s="301"/>
      <c r="G19" s="735">
        <v>500</v>
      </c>
      <c r="H19" s="301"/>
      <c r="I19" s="316">
        <f t="shared" si="1"/>
        <v>4439.6900000000005</v>
      </c>
      <c r="J19" s="301"/>
      <c r="K19" s="301"/>
      <c r="L19" s="317">
        <f t="shared" si="2"/>
        <v>560.30999999999949</v>
      </c>
      <c r="M19" s="301"/>
      <c r="N19" s="342" t="s">
        <v>391</v>
      </c>
      <c r="O19" s="325"/>
      <c r="P19" s="325"/>
      <c r="Q19" s="328"/>
      <c r="R19" s="328"/>
      <c r="S19" s="328"/>
      <c r="T19" s="328"/>
      <c r="U19" s="328"/>
      <c r="V19" s="328"/>
      <c r="W19" s="328"/>
    </row>
    <row r="20" spans="1:23" ht="15.6" customHeight="1">
      <c r="A20" s="329" t="s">
        <v>301</v>
      </c>
      <c r="B20" s="301"/>
      <c r="C20" s="336">
        <v>1500</v>
      </c>
      <c r="D20" s="301"/>
      <c r="E20" s="658">
        <v>120</v>
      </c>
      <c r="F20" s="301"/>
      <c r="G20" s="735">
        <v>0</v>
      </c>
      <c r="H20" s="301"/>
      <c r="I20" s="316">
        <f t="shared" si="1"/>
        <v>120</v>
      </c>
      <c r="J20" s="301"/>
      <c r="K20" s="301"/>
      <c r="L20" s="317">
        <f t="shared" si="2"/>
        <v>1380</v>
      </c>
      <c r="M20" s="301"/>
      <c r="N20" s="324" t="s">
        <v>302</v>
      </c>
      <c r="O20" s="325"/>
      <c r="P20" s="325"/>
      <c r="Q20" s="328"/>
      <c r="R20" s="328"/>
      <c r="S20" s="328"/>
      <c r="T20" s="328"/>
      <c r="U20" s="328"/>
      <c r="V20" s="328"/>
      <c r="W20" s="328"/>
    </row>
    <row r="21" spans="1:23" ht="15.6" customHeight="1">
      <c r="A21" s="337"/>
      <c r="B21" s="301"/>
      <c r="C21" s="319"/>
      <c r="D21" s="335"/>
      <c r="E21" s="338"/>
      <c r="F21" s="301"/>
      <c r="G21" s="736"/>
      <c r="H21" s="301"/>
      <c r="I21" s="338"/>
      <c r="J21" s="301"/>
      <c r="K21" s="301"/>
      <c r="L21" s="317"/>
      <c r="M21" s="301"/>
      <c r="N21" s="324"/>
      <c r="O21" s="325"/>
      <c r="P21" s="325"/>
      <c r="Q21" s="328"/>
      <c r="R21" s="328"/>
      <c r="S21" s="328"/>
      <c r="T21" s="328"/>
      <c r="U21" s="328"/>
      <c r="V21" s="328"/>
      <c r="W21" s="328"/>
    </row>
    <row r="22" spans="1:23" ht="15.6" customHeight="1">
      <c r="A22" s="333" t="s">
        <v>131</v>
      </c>
      <c r="B22" s="301"/>
      <c r="C22" s="319"/>
      <c r="D22" s="335"/>
      <c r="E22" s="338"/>
      <c r="F22" s="301"/>
      <c r="G22" s="736"/>
      <c r="H22" s="301"/>
      <c r="I22" s="338"/>
      <c r="J22" s="301"/>
      <c r="K22" s="301"/>
      <c r="L22" s="317"/>
      <c r="M22" s="301"/>
      <c r="N22" s="324"/>
      <c r="O22" s="325"/>
      <c r="P22" s="325"/>
      <c r="Q22" s="328"/>
      <c r="R22" s="328"/>
      <c r="S22" s="328"/>
      <c r="T22" s="328"/>
      <c r="U22" s="328"/>
      <c r="V22" s="328"/>
      <c r="W22" s="328"/>
    </row>
    <row r="23" spans="1:23" ht="63.75">
      <c r="A23" s="329" t="s">
        <v>246</v>
      </c>
      <c r="B23" s="301"/>
      <c r="C23" s="323">
        <v>30000</v>
      </c>
      <c r="D23" s="301"/>
      <c r="E23" s="316">
        <f>842+2343.33+1380.25+1418.86+1360.27+1502.6+1782.97+2483.84+11211.52+1500+17102.24</f>
        <v>42927.880000000005</v>
      </c>
      <c r="F23" s="301"/>
      <c r="G23" s="732">
        <f>3633.16+2000</f>
        <v>5633.16</v>
      </c>
      <c r="H23" s="301"/>
      <c r="I23" s="316">
        <f t="shared" ref="I23:I27" si="3">+G23+E23</f>
        <v>48561.040000000008</v>
      </c>
      <c r="J23" s="301"/>
      <c r="K23" s="301"/>
      <c r="L23" s="317">
        <f t="shared" ref="L23:L28" si="4">+C23-I23</f>
        <v>-18561.040000000008</v>
      </c>
      <c r="M23" s="301"/>
      <c r="N23" s="342" t="s">
        <v>384</v>
      </c>
      <c r="O23" s="325"/>
      <c r="P23" s="325"/>
      <c r="Q23" s="328"/>
      <c r="R23" s="328"/>
      <c r="S23" s="328"/>
      <c r="T23" s="328"/>
      <c r="U23" s="328"/>
      <c r="V23" s="328"/>
      <c r="W23" s="328"/>
    </row>
    <row r="24" spans="1:23" ht="25.5">
      <c r="A24" s="329" t="s">
        <v>303</v>
      </c>
      <c r="B24" s="301"/>
      <c r="C24" s="323">
        <v>17000</v>
      </c>
      <c r="D24" s="301"/>
      <c r="E24" s="316">
        <f>1538+6625+3404.82+1537.86+6625</f>
        <v>19730.68</v>
      </c>
      <c r="F24" s="301"/>
      <c r="G24" s="735">
        <f>523.83+500</f>
        <v>1023.83</v>
      </c>
      <c r="H24" s="301"/>
      <c r="I24" s="316">
        <f t="shared" si="3"/>
        <v>20754.510000000002</v>
      </c>
      <c r="J24" s="301"/>
      <c r="K24" s="301"/>
      <c r="L24" s="317">
        <f t="shared" si="4"/>
        <v>-3754.510000000002</v>
      </c>
      <c r="M24" s="301"/>
      <c r="N24" s="342" t="s">
        <v>385</v>
      </c>
      <c r="O24" s="325"/>
      <c r="P24" s="325"/>
      <c r="Q24" s="328"/>
      <c r="R24" s="328"/>
      <c r="S24" s="328"/>
      <c r="T24" s="328"/>
      <c r="U24" s="328"/>
      <c r="V24" s="328"/>
      <c r="W24" s="328"/>
    </row>
    <row r="25" spans="1:23" ht="15" customHeight="1">
      <c r="A25" s="329" t="s">
        <v>304</v>
      </c>
      <c r="B25" s="301"/>
      <c r="C25" s="323">
        <v>2000</v>
      </c>
      <c r="D25" s="301"/>
      <c r="E25" s="316">
        <v>1364</v>
      </c>
      <c r="F25" s="301"/>
      <c r="G25" s="735">
        <v>0</v>
      </c>
      <c r="H25" s="301"/>
      <c r="I25" s="316">
        <f t="shared" si="3"/>
        <v>1364</v>
      </c>
      <c r="J25" s="301"/>
      <c r="K25" s="301"/>
      <c r="L25" s="317">
        <f t="shared" si="4"/>
        <v>636</v>
      </c>
      <c r="M25" s="301"/>
      <c r="N25" s="324" t="s">
        <v>305</v>
      </c>
      <c r="O25" s="325"/>
      <c r="P25" s="325"/>
      <c r="Q25" s="328"/>
      <c r="R25" s="328"/>
      <c r="S25" s="328"/>
      <c r="T25" s="328"/>
      <c r="U25" s="328"/>
      <c r="V25" s="328"/>
      <c r="W25" s="328"/>
    </row>
    <row r="26" spans="1:23" ht="15" customHeight="1">
      <c r="A26" s="329" t="s">
        <v>306</v>
      </c>
      <c r="B26" s="301"/>
      <c r="C26" s="323">
        <v>3500</v>
      </c>
      <c r="D26" s="320"/>
      <c r="E26" s="316">
        <f>2500+178.5</f>
        <v>2678.5</v>
      </c>
      <c r="F26" s="301"/>
      <c r="G26" s="735">
        <v>0</v>
      </c>
      <c r="H26" s="301"/>
      <c r="I26" s="316">
        <f t="shared" si="3"/>
        <v>2678.5</v>
      </c>
      <c r="J26" s="301"/>
      <c r="K26" s="301"/>
      <c r="L26" s="317">
        <f t="shared" si="4"/>
        <v>821.5</v>
      </c>
      <c r="M26" s="301"/>
      <c r="N26" s="324" t="s">
        <v>307</v>
      </c>
      <c r="O26" s="325"/>
      <c r="P26" s="325"/>
      <c r="Q26" s="328"/>
      <c r="R26" s="328"/>
      <c r="S26" s="328"/>
      <c r="T26" s="328"/>
      <c r="U26" s="328"/>
      <c r="V26" s="328"/>
      <c r="W26" s="328"/>
    </row>
    <row r="27" spans="1:23" ht="25.5">
      <c r="A27" s="329" t="s">
        <v>282</v>
      </c>
      <c r="B27" s="301"/>
      <c r="C27" s="323">
        <v>10000</v>
      </c>
      <c r="D27" s="320"/>
      <c r="E27" s="316">
        <f>2762.5+11138.92+8175.27</f>
        <v>22076.690000000002</v>
      </c>
      <c r="F27" s="301"/>
      <c r="G27" s="735"/>
      <c r="H27" s="301"/>
      <c r="I27" s="316">
        <f t="shared" si="3"/>
        <v>22076.690000000002</v>
      </c>
      <c r="J27" s="301"/>
      <c r="K27" s="301"/>
      <c r="L27" s="317">
        <f t="shared" si="4"/>
        <v>-12076.690000000002</v>
      </c>
      <c r="M27" s="301"/>
      <c r="N27" s="342" t="s">
        <v>308</v>
      </c>
      <c r="O27" s="325"/>
      <c r="P27" s="325"/>
      <c r="Q27" s="328"/>
      <c r="R27" s="328"/>
      <c r="S27" s="328"/>
      <c r="T27" s="328"/>
      <c r="U27" s="328"/>
      <c r="V27" s="328"/>
      <c r="W27" s="328"/>
    </row>
    <row r="28" spans="1:23" ht="15" customHeight="1">
      <c r="A28" s="329" t="s">
        <v>309</v>
      </c>
      <c r="B28" s="301"/>
      <c r="C28" s="323">
        <v>0</v>
      </c>
      <c r="D28" s="320"/>
      <c r="E28" s="316"/>
      <c r="F28" s="301"/>
      <c r="G28" s="735"/>
      <c r="H28" s="301"/>
      <c r="I28" s="316"/>
      <c r="J28" s="301"/>
      <c r="K28" s="301"/>
      <c r="L28" s="317">
        <f t="shared" si="4"/>
        <v>0</v>
      </c>
      <c r="M28" s="301"/>
      <c r="N28" s="324"/>
      <c r="O28" s="325"/>
      <c r="P28" s="325"/>
      <c r="Q28" s="328"/>
      <c r="R28" s="328"/>
      <c r="S28" s="328"/>
      <c r="T28" s="328"/>
      <c r="U28" s="328"/>
      <c r="V28" s="328"/>
      <c r="W28" s="328"/>
    </row>
    <row r="29" spans="1:23" ht="15" customHeight="1">
      <c r="A29" s="337"/>
      <c r="B29" s="301"/>
      <c r="C29" s="339"/>
      <c r="D29" s="335"/>
      <c r="E29" s="338"/>
      <c r="F29" s="301"/>
      <c r="G29" s="736"/>
      <c r="H29" s="301"/>
      <c r="I29" s="338"/>
      <c r="J29" s="301"/>
      <c r="K29" s="301"/>
      <c r="L29" s="317"/>
      <c r="M29" s="301"/>
      <c r="N29" s="324"/>
      <c r="O29" s="325"/>
      <c r="P29" s="325"/>
      <c r="Q29" s="328"/>
      <c r="R29" s="328"/>
      <c r="S29" s="328"/>
      <c r="T29" s="328"/>
      <c r="U29" s="328"/>
      <c r="V29" s="328"/>
      <c r="W29" s="328"/>
    </row>
    <row r="30" spans="1:23" ht="15" customHeight="1">
      <c r="A30" s="333" t="s">
        <v>181</v>
      </c>
      <c r="B30" s="301"/>
      <c r="C30" s="334"/>
      <c r="D30" s="335"/>
      <c r="E30" s="338"/>
      <c r="F30" s="301"/>
      <c r="G30" s="736"/>
      <c r="H30" s="301"/>
      <c r="I30" s="338"/>
      <c r="J30" s="301"/>
      <c r="K30" s="301"/>
      <c r="L30" s="317"/>
      <c r="M30" s="301"/>
      <c r="N30" s="324"/>
      <c r="O30" s="325"/>
      <c r="P30" s="325"/>
      <c r="Q30" s="328"/>
      <c r="R30" s="328"/>
      <c r="S30" s="328"/>
      <c r="T30" s="328"/>
      <c r="U30" s="328"/>
      <c r="V30" s="328"/>
      <c r="W30" s="328"/>
    </row>
    <row r="31" spans="1:23" ht="14.25">
      <c r="A31" s="327" t="s">
        <v>310</v>
      </c>
      <c r="B31" s="301"/>
      <c r="C31" s="336">
        <v>6000</v>
      </c>
      <c r="D31" s="320"/>
      <c r="E31" s="340">
        <f>4492.28+1748.52</f>
        <v>6240.7999999999993</v>
      </c>
      <c r="F31" s="301"/>
      <c r="G31" s="735">
        <v>1620</v>
      </c>
      <c r="H31" s="301"/>
      <c r="I31" s="316">
        <f t="shared" ref="I31:I35" si="5">+G31+E31</f>
        <v>7860.7999999999993</v>
      </c>
      <c r="J31" s="301"/>
      <c r="K31" s="301"/>
      <c r="L31" s="317">
        <f t="shared" ref="L31:L43" si="6">+C31-I31</f>
        <v>-1860.7999999999993</v>
      </c>
      <c r="M31" s="301"/>
      <c r="N31" s="324" t="s">
        <v>386</v>
      </c>
      <c r="O31" s="325"/>
      <c r="P31" s="325"/>
      <c r="Q31" s="328"/>
      <c r="R31" s="328"/>
      <c r="S31" s="328"/>
      <c r="T31" s="328"/>
      <c r="U31" s="328"/>
      <c r="V31" s="328"/>
      <c r="W31" s="328"/>
    </row>
    <row r="32" spans="1:23" ht="15" customHeight="1">
      <c r="A32" s="329" t="s">
        <v>311</v>
      </c>
      <c r="B32" s="301"/>
      <c r="C32" s="336">
        <v>8500</v>
      </c>
      <c r="D32" s="320"/>
      <c r="E32" s="340">
        <v>3555.95</v>
      </c>
      <c r="F32" s="301"/>
      <c r="G32" s="733">
        <v>1823</v>
      </c>
      <c r="H32" s="301"/>
      <c r="I32" s="316">
        <f t="shared" si="5"/>
        <v>5378.95</v>
      </c>
      <c r="J32" s="301"/>
      <c r="K32" s="301"/>
      <c r="L32" s="317">
        <f t="shared" si="6"/>
        <v>3121.05</v>
      </c>
      <c r="M32" s="301"/>
      <c r="N32" s="324" t="s">
        <v>387</v>
      </c>
      <c r="O32" s="325"/>
      <c r="P32" s="325"/>
      <c r="Q32" s="328"/>
      <c r="R32" s="328"/>
      <c r="S32" s="328"/>
      <c r="T32" s="328"/>
      <c r="U32" s="328"/>
      <c r="V32" s="328"/>
      <c r="W32" s="328"/>
    </row>
    <row r="33" spans="1:23" ht="15" customHeight="1">
      <c r="A33" s="329" t="s">
        <v>247</v>
      </c>
      <c r="B33" s="301"/>
      <c r="C33" s="336">
        <v>4000</v>
      </c>
      <c r="D33" s="320"/>
      <c r="E33" s="340"/>
      <c r="F33" s="301"/>
      <c r="G33" s="735">
        <v>0</v>
      </c>
      <c r="H33" s="301"/>
      <c r="I33" s="316">
        <f t="shared" si="5"/>
        <v>0</v>
      </c>
      <c r="J33" s="301"/>
      <c r="K33" s="301"/>
      <c r="L33" s="317">
        <f t="shared" si="6"/>
        <v>4000</v>
      </c>
      <c r="M33" s="301"/>
      <c r="N33" s="324"/>
      <c r="O33" s="325"/>
      <c r="P33" s="325"/>
      <c r="Q33" s="328"/>
      <c r="R33" s="328"/>
      <c r="S33" s="328"/>
      <c r="T33" s="328"/>
      <c r="U33" s="328"/>
      <c r="V33" s="328"/>
      <c r="W33" s="328"/>
    </row>
    <row r="34" spans="1:23" ht="38.25">
      <c r="A34" s="329" t="s">
        <v>248</v>
      </c>
      <c r="B34" s="301"/>
      <c r="C34" s="336">
        <v>25000</v>
      </c>
      <c r="D34" s="320"/>
      <c r="E34" s="340">
        <f>2899.5+2572.14+863.12+1029.99</f>
        <v>7364.7499999999991</v>
      </c>
      <c r="F34" s="301"/>
      <c r="G34" s="732">
        <v>1300</v>
      </c>
      <c r="H34" s="301"/>
      <c r="I34" s="316">
        <f t="shared" si="5"/>
        <v>8664.75</v>
      </c>
      <c r="J34" s="301"/>
      <c r="K34" s="301"/>
      <c r="L34" s="317">
        <f t="shared" si="6"/>
        <v>16335.25</v>
      </c>
      <c r="M34" s="301"/>
      <c r="N34" s="342" t="s">
        <v>388</v>
      </c>
      <c r="O34" s="325"/>
      <c r="P34" s="325"/>
      <c r="Q34" s="328"/>
      <c r="R34" s="328"/>
      <c r="S34" s="328"/>
      <c r="T34" s="328"/>
      <c r="U34" s="328"/>
      <c r="V34" s="328"/>
      <c r="W34" s="328"/>
    </row>
    <row r="35" spans="1:23" ht="14.25">
      <c r="A35" s="329" t="s">
        <v>258</v>
      </c>
      <c r="B35" s="301"/>
      <c r="C35" s="336">
        <v>5000</v>
      </c>
      <c r="D35" s="301"/>
      <c r="E35" s="316">
        <f>2890.16+1216.18+2492.4</f>
        <v>6598.74</v>
      </c>
      <c r="F35" s="301"/>
      <c r="G35" s="735">
        <v>0</v>
      </c>
      <c r="H35" s="301"/>
      <c r="I35" s="316">
        <f t="shared" si="5"/>
        <v>6598.74</v>
      </c>
      <c r="J35" s="301"/>
      <c r="K35" s="301"/>
      <c r="L35" s="317">
        <f t="shared" si="6"/>
        <v>-1598.7399999999998</v>
      </c>
      <c r="M35" s="301"/>
      <c r="N35" s="342" t="s">
        <v>312</v>
      </c>
      <c r="O35" s="325"/>
      <c r="P35" s="325"/>
      <c r="Q35" s="328"/>
      <c r="R35" s="328"/>
      <c r="S35" s="328"/>
      <c r="T35" s="328"/>
      <c r="U35" s="328"/>
      <c r="V35" s="328"/>
      <c r="W35" s="328"/>
    </row>
    <row r="36" spans="1:23" ht="15" customHeight="1">
      <c r="A36" s="329"/>
      <c r="B36" s="301"/>
      <c r="C36" s="336"/>
      <c r="D36" s="301"/>
      <c r="E36" s="316"/>
      <c r="F36" s="301"/>
      <c r="G36" s="735"/>
      <c r="H36" s="301"/>
      <c r="I36" s="316"/>
      <c r="J36" s="301"/>
      <c r="K36" s="301"/>
      <c r="L36" s="317"/>
      <c r="M36" s="301"/>
      <c r="N36" s="324"/>
      <c r="O36" s="325"/>
      <c r="P36" s="325"/>
      <c r="Q36" s="328"/>
      <c r="R36" s="328"/>
      <c r="S36" s="328"/>
      <c r="T36" s="328"/>
      <c r="U36" s="328"/>
      <c r="V36" s="328"/>
      <c r="W36" s="328"/>
    </row>
    <row r="37" spans="1:23" ht="15" customHeight="1">
      <c r="A37" s="333" t="s">
        <v>265</v>
      </c>
      <c r="B37" s="301"/>
      <c r="C37" s="336"/>
      <c r="D37" s="301"/>
      <c r="E37" s="316"/>
      <c r="F37" s="301"/>
      <c r="G37" s="735"/>
      <c r="H37" s="301"/>
      <c r="I37" s="316"/>
      <c r="J37" s="301"/>
      <c r="K37" s="301"/>
      <c r="L37" s="317">
        <f t="shared" si="6"/>
        <v>0</v>
      </c>
      <c r="M37" s="301"/>
      <c r="N37" s="324"/>
      <c r="O37" s="325"/>
      <c r="P37" s="325"/>
      <c r="Q37" s="328"/>
      <c r="R37" s="328"/>
      <c r="S37" s="328"/>
      <c r="T37" s="328"/>
      <c r="U37" s="328"/>
      <c r="V37" s="328"/>
      <c r="W37" s="328"/>
    </row>
    <row r="38" spans="1:23" ht="14.25">
      <c r="A38" s="329" t="s">
        <v>326</v>
      </c>
      <c r="B38" s="301"/>
      <c r="C38" s="336">
        <v>16000</v>
      </c>
      <c r="D38" s="301"/>
      <c r="E38" s="316"/>
      <c r="F38" s="301"/>
      <c r="G38" s="732">
        <v>3300</v>
      </c>
      <c r="H38" s="301"/>
      <c r="I38" s="316">
        <f t="shared" ref="I38:I43" si="7">+G38+E38</f>
        <v>3300</v>
      </c>
      <c r="J38" s="301"/>
      <c r="K38" s="301"/>
      <c r="L38" s="317">
        <f t="shared" si="6"/>
        <v>12700</v>
      </c>
      <c r="M38" s="301"/>
      <c r="N38" s="342" t="s">
        <v>389</v>
      </c>
      <c r="O38" s="325"/>
      <c r="P38" s="325"/>
      <c r="Q38" s="328"/>
      <c r="R38" s="328"/>
      <c r="S38" s="328"/>
      <c r="T38" s="328"/>
      <c r="U38" s="328"/>
      <c r="V38" s="328"/>
      <c r="W38" s="328"/>
    </row>
    <row r="39" spans="1:23" ht="15" customHeight="1">
      <c r="A39" s="329" t="s">
        <v>313</v>
      </c>
      <c r="B39" s="301"/>
      <c r="C39" s="336">
        <v>10000</v>
      </c>
      <c r="D39" s="301"/>
      <c r="E39" s="316">
        <f>10500+40.77</f>
        <v>10540.77</v>
      </c>
      <c r="F39" s="301"/>
      <c r="G39" s="735"/>
      <c r="H39" s="301"/>
      <c r="I39" s="316">
        <f t="shared" si="7"/>
        <v>10540.77</v>
      </c>
      <c r="J39" s="301"/>
      <c r="K39" s="301"/>
      <c r="L39" s="317">
        <f t="shared" si="6"/>
        <v>-540.77000000000044</v>
      </c>
      <c r="M39" s="301"/>
      <c r="N39" s="342" t="s">
        <v>314</v>
      </c>
      <c r="O39" s="325"/>
      <c r="P39" s="325"/>
      <c r="Q39" s="328"/>
      <c r="R39" s="328"/>
      <c r="S39" s="328"/>
      <c r="T39" s="328"/>
      <c r="U39" s="328"/>
      <c r="V39" s="328"/>
      <c r="W39" s="328"/>
    </row>
    <row r="40" spans="1:23" ht="14.25">
      <c r="A40" s="329" t="s">
        <v>256</v>
      </c>
      <c r="B40" s="301"/>
      <c r="C40" s="336">
        <v>0</v>
      </c>
      <c r="D40" s="301"/>
      <c r="E40" s="316">
        <v>255</v>
      </c>
      <c r="F40" s="301"/>
      <c r="G40" s="735"/>
      <c r="H40" s="301"/>
      <c r="I40" s="316">
        <f t="shared" si="7"/>
        <v>255</v>
      </c>
      <c r="J40" s="301"/>
      <c r="K40" s="301"/>
      <c r="L40" s="317">
        <f t="shared" si="6"/>
        <v>-255</v>
      </c>
      <c r="M40" s="301"/>
      <c r="N40" s="342" t="s">
        <v>315</v>
      </c>
      <c r="O40" s="325"/>
      <c r="P40" s="325"/>
      <c r="Q40" s="328"/>
      <c r="R40" s="328"/>
      <c r="S40" s="328"/>
      <c r="T40" s="328"/>
      <c r="U40" s="328"/>
      <c r="V40" s="328"/>
      <c r="W40" s="328"/>
    </row>
    <row r="41" spans="1:23" ht="38.25">
      <c r="A41" s="329" t="s">
        <v>316</v>
      </c>
      <c r="B41" s="301"/>
      <c r="C41" s="336">
        <v>65000</v>
      </c>
      <c r="D41" s="301"/>
      <c r="E41" s="316">
        <f>7173.6+8845.3+2594.92+5000+2000+20764.25</f>
        <v>46378.07</v>
      </c>
      <c r="F41" s="301"/>
      <c r="G41" s="735">
        <v>0</v>
      </c>
      <c r="H41" s="301"/>
      <c r="I41" s="316">
        <f t="shared" si="7"/>
        <v>46378.07</v>
      </c>
      <c r="J41" s="301"/>
      <c r="K41" s="301"/>
      <c r="L41" s="317">
        <f t="shared" si="6"/>
        <v>18621.93</v>
      </c>
      <c r="M41" s="301"/>
      <c r="N41" s="342" t="s">
        <v>317</v>
      </c>
      <c r="O41" s="325"/>
      <c r="P41" s="325"/>
      <c r="Q41" s="328"/>
      <c r="R41" s="328"/>
      <c r="S41" s="328"/>
      <c r="T41" s="328"/>
      <c r="U41" s="328"/>
      <c r="V41" s="328"/>
      <c r="W41" s="328"/>
    </row>
    <row r="42" spans="1:23" ht="14.25">
      <c r="A42" s="329" t="s">
        <v>318</v>
      </c>
      <c r="B42" s="301"/>
      <c r="C42" s="336">
        <v>62450</v>
      </c>
      <c r="D42" s="301"/>
      <c r="E42" s="316"/>
      <c r="F42" s="301"/>
      <c r="G42" s="735">
        <v>0</v>
      </c>
      <c r="H42" s="301"/>
      <c r="I42" s="316">
        <f t="shared" si="7"/>
        <v>0</v>
      </c>
      <c r="J42" s="301"/>
      <c r="K42" s="301"/>
      <c r="L42" s="317">
        <f t="shared" si="6"/>
        <v>62450</v>
      </c>
      <c r="M42" s="301"/>
      <c r="N42" s="342"/>
      <c r="O42" s="325"/>
      <c r="P42" s="325"/>
      <c r="Q42" s="328"/>
      <c r="R42" s="328"/>
      <c r="S42" s="328"/>
      <c r="T42" s="328"/>
      <c r="U42" s="328"/>
      <c r="V42" s="328"/>
      <c r="W42" s="328"/>
    </row>
    <row r="43" spans="1:23" ht="15" customHeight="1">
      <c r="A43" s="329" t="s">
        <v>327</v>
      </c>
      <c r="B43" s="301"/>
      <c r="C43" s="336">
        <v>0</v>
      </c>
      <c r="D43" s="301"/>
      <c r="E43" s="316"/>
      <c r="F43" s="301"/>
      <c r="G43" s="735">
        <v>6646.67</v>
      </c>
      <c r="H43" s="301"/>
      <c r="I43" s="316">
        <f t="shared" si="7"/>
        <v>6646.67</v>
      </c>
      <c r="J43" s="301"/>
      <c r="K43" s="301"/>
      <c r="L43" s="317">
        <f t="shared" si="6"/>
        <v>-6646.67</v>
      </c>
      <c r="M43" s="301"/>
      <c r="N43" s="324" t="s">
        <v>390</v>
      </c>
      <c r="O43" s="325"/>
      <c r="P43" s="325"/>
      <c r="Q43" s="328"/>
      <c r="R43" s="328"/>
      <c r="S43" s="328"/>
      <c r="T43" s="328"/>
      <c r="U43" s="328"/>
      <c r="V43" s="328"/>
      <c r="W43" s="328"/>
    </row>
    <row r="44" spans="1:23" ht="15" customHeight="1">
      <c r="A44" s="329"/>
      <c r="B44" s="301"/>
      <c r="C44" s="336"/>
      <c r="D44" s="301"/>
      <c r="E44" s="316"/>
      <c r="F44" s="301"/>
      <c r="G44" s="735"/>
      <c r="H44" s="301"/>
      <c r="I44" s="316"/>
      <c r="J44" s="301"/>
      <c r="K44" s="301"/>
      <c r="L44" s="317"/>
      <c r="M44" s="301"/>
      <c r="N44" s="324"/>
      <c r="O44" s="325"/>
      <c r="P44" s="325"/>
      <c r="Q44" s="328"/>
      <c r="R44" s="328"/>
      <c r="S44" s="328"/>
      <c r="T44" s="328"/>
      <c r="U44" s="328"/>
      <c r="V44" s="328"/>
      <c r="W44" s="328"/>
    </row>
    <row r="45" spans="1:23" ht="38.25">
      <c r="A45" s="341" t="s">
        <v>249</v>
      </c>
      <c r="B45" s="301"/>
      <c r="C45" s="319">
        <v>15000</v>
      </c>
      <c r="D45" s="301"/>
      <c r="E45" s="316">
        <f>4864.5-2899.5+850+3010+1565.75+3101.21+4510.78+1176.73</f>
        <v>16179.469999999998</v>
      </c>
      <c r="F45" s="301"/>
      <c r="G45" s="732">
        <v>0</v>
      </c>
      <c r="H45" s="301"/>
      <c r="I45" s="316">
        <f t="shared" ref="I45" si="8">+G45+E45</f>
        <v>16179.469999999998</v>
      </c>
      <c r="J45" s="301"/>
      <c r="K45" s="301"/>
      <c r="L45" s="317">
        <f t="shared" ref="L45" si="9">+C45-I45</f>
        <v>-1179.4699999999975</v>
      </c>
      <c r="M45" s="301"/>
      <c r="N45" s="342" t="s">
        <v>319</v>
      </c>
      <c r="O45" s="325"/>
      <c r="P45" s="325"/>
      <c r="Q45" s="328"/>
      <c r="R45" s="328"/>
      <c r="S45" s="328"/>
      <c r="T45" s="328"/>
      <c r="U45" s="328"/>
      <c r="V45" s="328"/>
      <c r="W45" s="328"/>
    </row>
    <row r="46" spans="1:23" ht="15" customHeight="1">
      <c r="A46" s="301"/>
      <c r="B46" s="301"/>
      <c r="C46" s="343"/>
      <c r="D46" s="344"/>
      <c r="E46" s="343"/>
      <c r="F46" s="344"/>
      <c r="G46" s="343"/>
      <c r="H46" s="344"/>
      <c r="I46" s="343"/>
      <c r="J46" s="344"/>
      <c r="K46" s="344"/>
      <c r="L46" s="345"/>
      <c r="M46" s="344"/>
      <c r="N46" s="344"/>
      <c r="O46" s="301"/>
      <c r="P46" s="301"/>
      <c r="Q46" s="300"/>
      <c r="R46" s="300"/>
      <c r="S46" s="300"/>
      <c r="T46" s="300"/>
      <c r="U46" s="300"/>
      <c r="V46" s="300"/>
      <c r="W46" s="300"/>
    </row>
    <row r="47" spans="1:23" ht="15" customHeight="1">
      <c r="A47" s="346" t="s">
        <v>320</v>
      </c>
      <c r="B47" s="347"/>
      <c r="C47" s="348">
        <f>SUM(C9:C45)</f>
        <v>326950</v>
      </c>
      <c r="D47" s="347"/>
      <c r="E47" s="348">
        <f>SUM(E9:E45)</f>
        <v>215263.33</v>
      </c>
      <c r="F47" s="347"/>
      <c r="G47" s="737">
        <f>SUM(G9:G45)</f>
        <v>43920.66</v>
      </c>
      <c r="H47" s="347"/>
      <c r="I47" s="348">
        <f>SUM(I9:I45)</f>
        <v>259183.99000000002</v>
      </c>
      <c r="J47" s="347"/>
      <c r="K47" s="347"/>
      <c r="L47" s="348">
        <f>SUM(L9:L45)</f>
        <v>67766.00999999998</v>
      </c>
      <c r="M47" s="349"/>
      <c r="N47" s="349"/>
      <c r="O47" s="347"/>
      <c r="P47" s="347"/>
      <c r="Q47" s="350"/>
      <c r="R47" s="350"/>
      <c r="S47" s="350"/>
      <c r="T47" s="350"/>
      <c r="U47" s="350"/>
      <c r="V47" s="350"/>
      <c r="W47" s="350"/>
    </row>
    <row r="48" spans="1:23" ht="15" customHeight="1">
      <c r="A48" s="300"/>
      <c r="B48" s="300"/>
      <c r="C48" s="351"/>
      <c r="D48" s="351"/>
      <c r="E48" s="351"/>
      <c r="F48" s="352"/>
      <c r="G48" s="351"/>
      <c r="H48" s="344"/>
      <c r="I48" s="351"/>
      <c r="J48" s="344"/>
      <c r="K48" s="344"/>
      <c r="L48" s="353"/>
      <c r="M48" s="352"/>
      <c r="N48" s="352"/>
    </row>
    <row r="49" spans="1:14" ht="15" customHeight="1">
      <c r="A49" s="354" t="s">
        <v>250</v>
      </c>
      <c r="B49" s="300"/>
      <c r="C49" s="351"/>
      <c r="D49" s="351"/>
      <c r="E49" s="351"/>
      <c r="F49" s="352"/>
      <c r="G49" s="351"/>
      <c r="H49" s="344"/>
      <c r="I49" s="351"/>
      <c r="J49" s="344"/>
      <c r="K49" s="344"/>
      <c r="L49" s="353"/>
      <c r="M49" s="352"/>
      <c r="N49" s="352"/>
    </row>
    <row r="50" spans="1:14" ht="15" customHeight="1">
      <c r="A50" s="354" t="s">
        <v>251</v>
      </c>
      <c r="B50" s="300"/>
      <c r="C50" s="351"/>
      <c r="D50" s="351"/>
      <c r="E50" s="351"/>
      <c r="F50" s="352"/>
      <c r="G50" s="351"/>
      <c r="H50" s="344"/>
      <c r="I50" s="351"/>
      <c r="J50" s="344"/>
      <c r="K50" s="344"/>
      <c r="L50" s="353"/>
      <c r="M50" s="352"/>
      <c r="N50" s="352"/>
    </row>
    <row r="51" spans="1:14" ht="15" customHeight="1">
      <c r="A51" s="354" t="s">
        <v>252</v>
      </c>
      <c r="B51" s="300"/>
      <c r="C51" s="351"/>
      <c r="D51" s="351"/>
      <c r="E51" s="351"/>
      <c r="F51" s="352"/>
      <c r="G51" s="351"/>
      <c r="H51" s="344"/>
      <c r="I51" s="351"/>
      <c r="J51" s="344"/>
      <c r="K51" s="344"/>
      <c r="L51" s="353"/>
      <c r="M51" s="352"/>
      <c r="N51" s="352"/>
    </row>
    <row r="52" spans="1:14" ht="15" customHeight="1">
      <c r="A52" s="300"/>
      <c r="B52" s="300"/>
      <c r="C52" s="351"/>
      <c r="D52" s="351"/>
      <c r="E52" s="351"/>
      <c r="F52" s="352"/>
      <c r="G52" s="351"/>
      <c r="H52" s="344"/>
      <c r="I52" s="351"/>
      <c r="J52" s="344"/>
      <c r="K52" s="344"/>
      <c r="L52" s="353"/>
      <c r="M52" s="352"/>
      <c r="N52" s="352"/>
    </row>
    <row r="53" spans="1:14" ht="15" customHeight="1">
      <c r="A53" s="300"/>
      <c r="B53" s="300"/>
      <c r="C53" s="351"/>
      <c r="D53" s="351"/>
      <c r="E53" s="351"/>
      <c r="F53" s="352"/>
      <c r="G53" s="351"/>
      <c r="H53" s="344"/>
      <c r="I53" s="351"/>
      <c r="J53" s="344"/>
      <c r="K53" s="344"/>
      <c r="L53" s="353"/>
      <c r="M53" s="352"/>
      <c r="N53" s="352"/>
    </row>
    <row r="54" spans="1:14" ht="15" customHeight="1">
      <c r="A54" s="300"/>
      <c r="B54" s="300"/>
      <c r="C54" s="351"/>
      <c r="D54" s="351"/>
      <c r="E54" s="351"/>
      <c r="F54" s="352"/>
      <c r="G54" s="351"/>
      <c r="H54" s="344"/>
      <c r="I54" s="351"/>
      <c r="J54" s="344"/>
      <c r="K54" s="344"/>
      <c r="L54" s="353"/>
      <c r="M54" s="352"/>
      <c r="N54" s="352"/>
    </row>
    <row r="55" spans="1:14" ht="15" customHeight="1">
      <c r="A55" s="300"/>
      <c r="B55" s="300"/>
      <c r="C55" s="351"/>
      <c r="D55" s="351"/>
      <c r="E55" s="351"/>
      <c r="F55" s="352"/>
      <c r="G55" s="351"/>
      <c r="H55" s="344"/>
      <c r="I55" s="351"/>
      <c r="J55" s="344"/>
      <c r="K55" s="344"/>
      <c r="L55" s="353"/>
      <c r="M55" s="352"/>
      <c r="N55" s="352"/>
    </row>
    <row r="56" spans="1:14" ht="15" customHeight="1">
      <c r="A56" s="300"/>
      <c r="B56" s="300"/>
      <c r="C56" s="351"/>
      <c r="D56" s="351"/>
      <c r="E56" s="351"/>
      <c r="F56" s="352"/>
      <c r="G56" s="351"/>
      <c r="H56" s="344"/>
      <c r="I56" s="351"/>
      <c r="J56" s="344"/>
      <c r="K56" s="344"/>
      <c r="L56" s="353"/>
      <c r="M56" s="352"/>
      <c r="N56" s="352"/>
    </row>
    <row r="57" spans="1:14" ht="15" customHeight="1">
      <c r="A57" s="300"/>
      <c r="B57" s="300"/>
      <c r="C57" s="351"/>
      <c r="D57" s="351"/>
      <c r="E57" s="351"/>
      <c r="F57" s="352"/>
      <c r="G57" s="351"/>
      <c r="H57" s="344"/>
      <c r="I57" s="351"/>
      <c r="J57" s="344"/>
      <c r="K57" s="344"/>
      <c r="L57" s="353"/>
      <c r="M57" s="352"/>
      <c r="N57" s="352"/>
    </row>
    <row r="58" spans="1:14" ht="15" customHeight="1">
      <c r="A58" s="300"/>
      <c r="B58" s="300"/>
      <c r="C58" s="351"/>
      <c r="D58" s="351"/>
      <c r="E58" s="351"/>
      <c r="F58" s="352"/>
      <c r="G58" s="351"/>
      <c r="H58" s="344"/>
      <c r="I58" s="351"/>
      <c r="J58" s="344"/>
      <c r="K58" s="344"/>
      <c r="L58" s="353"/>
      <c r="M58" s="352"/>
      <c r="N58" s="352"/>
    </row>
    <row r="59" spans="1:14" ht="15" customHeight="1">
      <c r="A59" s="300"/>
      <c r="B59" s="300"/>
      <c r="C59" s="351"/>
      <c r="D59" s="351"/>
      <c r="E59" s="351"/>
      <c r="F59" s="352"/>
      <c r="G59" s="351"/>
      <c r="H59" s="344"/>
      <c r="I59" s="351"/>
      <c r="J59" s="344"/>
      <c r="K59" s="344"/>
      <c r="L59" s="353"/>
      <c r="M59" s="352"/>
      <c r="N59" s="352"/>
    </row>
    <row r="60" spans="1:14" ht="15" customHeight="1">
      <c r="A60" s="300"/>
      <c r="B60" s="300"/>
      <c r="C60" s="351"/>
      <c r="D60" s="351"/>
      <c r="E60" s="351"/>
      <c r="F60" s="352"/>
      <c r="G60" s="351"/>
      <c r="H60" s="344"/>
      <c r="I60" s="351"/>
      <c r="J60" s="344"/>
      <c r="K60" s="344"/>
      <c r="L60" s="353"/>
      <c r="M60" s="352"/>
      <c r="N60" s="352"/>
    </row>
    <row r="61" spans="1:14" ht="15" customHeight="1">
      <c r="A61" s="300"/>
      <c r="B61" s="300"/>
      <c r="C61" s="351"/>
      <c r="D61" s="351"/>
      <c r="E61" s="351"/>
      <c r="F61" s="352"/>
      <c r="G61" s="351"/>
      <c r="H61" s="344"/>
      <c r="I61" s="351"/>
      <c r="J61" s="344"/>
      <c r="K61" s="344"/>
      <c r="L61" s="353"/>
      <c r="M61" s="352"/>
      <c r="N61" s="352"/>
    </row>
    <row r="62" spans="1:14">
      <c r="A62" s="300"/>
      <c r="B62" s="300"/>
      <c r="C62" s="351"/>
      <c r="D62" s="351"/>
      <c r="E62" s="351"/>
      <c r="F62" s="352"/>
      <c r="G62" s="351"/>
      <c r="H62" s="344"/>
      <c r="I62" s="351"/>
      <c r="J62" s="344"/>
      <c r="K62" s="344"/>
      <c r="L62" s="353"/>
      <c r="M62" s="352"/>
      <c r="N62" s="352"/>
    </row>
    <row r="63" spans="1:14">
      <c r="A63" s="300"/>
      <c r="B63" s="300"/>
      <c r="C63" s="351"/>
      <c r="D63" s="351"/>
      <c r="E63" s="351"/>
      <c r="F63" s="352"/>
      <c r="G63" s="351"/>
      <c r="H63" s="344"/>
      <c r="I63" s="351"/>
      <c r="J63" s="344"/>
      <c r="K63" s="344"/>
      <c r="L63" s="353"/>
      <c r="M63" s="352"/>
      <c r="N63" s="352"/>
    </row>
    <row r="64" spans="1:14">
      <c r="A64" s="300"/>
      <c r="B64" s="300"/>
      <c r="C64" s="351"/>
      <c r="D64" s="351"/>
      <c r="E64" s="351"/>
      <c r="F64" s="352"/>
      <c r="G64" s="351"/>
      <c r="H64" s="344"/>
      <c r="I64" s="351"/>
      <c r="J64" s="344"/>
      <c r="K64" s="344"/>
      <c r="L64" s="353"/>
      <c r="M64" s="352"/>
      <c r="N64" s="352"/>
    </row>
    <row r="65" spans="1:14">
      <c r="A65" s="300"/>
      <c r="B65" s="300"/>
      <c r="C65" s="352"/>
      <c r="D65" s="352"/>
      <c r="E65" s="352"/>
      <c r="F65" s="352"/>
      <c r="G65" s="352"/>
      <c r="H65" s="344"/>
      <c r="I65" s="352"/>
      <c r="J65" s="344"/>
      <c r="K65" s="344"/>
      <c r="L65" s="353"/>
      <c r="M65" s="352"/>
      <c r="N65" s="352"/>
    </row>
    <row r="66" spans="1:14">
      <c r="A66" s="300"/>
      <c r="B66" s="300"/>
      <c r="C66" s="352"/>
      <c r="D66" s="352"/>
      <c r="E66" s="352"/>
      <c r="F66" s="352"/>
      <c r="G66" s="352"/>
      <c r="H66" s="344"/>
      <c r="I66" s="352"/>
      <c r="J66" s="344"/>
      <c r="K66" s="344"/>
      <c r="L66" s="353"/>
      <c r="M66" s="352"/>
      <c r="N66" s="352"/>
    </row>
    <row r="67" spans="1:14">
      <c r="A67" s="300"/>
      <c r="B67" s="300"/>
      <c r="C67" s="352"/>
      <c r="D67" s="352"/>
      <c r="E67" s="352"/>
      <c r="F67" s="352"/>
      <c r="G67" s="352"/>
      <c r="H67" s="344"/>
      <c r="I67" s="352"/>
      <c r="J67" s="344"/>
      <c r="K67" s="344"/>
      <c r="L67" s="353"/>
      <c r="M67" s="352"/>
      <c r="N67" s="352"/>
    </row>
    <row r="68" spans="1:14">
      <c r="A68" s="300"/>
      <c r="B68" s="300"/>
      <c r="C68" s="352"/>
      <c r="D68" s="352"/>
      <c r="E68" s="352"/>
      <c r="F68" s="352"/>
      <c r="G68" s="352"/>
      <c r="H68" s="344"/>
      <c r="I68" s="352"/>
      <c r="J68" s="344"/>
      <c r="K68" s="344"/>
      <c r="L68" s="353"/>
      <c r="M68" s="352"/>
      <c r="N68" s="352"/>
    </row>
    <row r="69" spans="1:14">
      <c r="A69" s="300"/>
      <c r="B69" s="300"/>
      <c r="C69" s="352"/>
      <c r="D69" s="352"/>
      <c r="E69" s="352"/>
      <c r="F69" s="352"/>
      <c r="G69" s="352"/>
      <c r="H69" s="344"/>
      <c r="I69" s="352"/>
      <c r="J69" s="344"/>
      <c r="K69" s="344"/>
      <c r="L69" s="353"/>
      <c r="M69" s="352"/>
      <c r="N69" s="352"/>
    </row>
  </sheetData>
  <mergeCells count="1">
    <mergeCell ref="A6:A7"/>
  </mergeCell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5E0B-D50F-4DBE-9FE4-76CC69DE64F1}">
  <dimension ref="A2:IV17"/>
  <sheetViews>
    <sheetView zoomScaleNormal="100" workbookViewId="0">
      <selection activeCell="B5" sqref="B5"/>
    </sheetView>
  </sheetViews>
  <sheetFormatPr defaultColWidth="9.140625" defaultRowHeight="12.75"/>
  <cols>
    <col min="1" max="1" width="1.42578125" style="284" customWidth="1"/>
    <col min="2" max="2" width="57.28515625" style="285" customWidth="1"/>
    <col min="3" max="3" width="2.140625" style="285" customWidth="1"/>
    <col min="4" max="4" width="12.7109375" style="285" customWidth="1"/>
    <col min="5" max="5" width="1.85546875" style="285" customWidth="1"/>
    <col min="6" max="6" width="11.5703125" style="285" hidden="1" customWidth="1"/>
    <col min="7" max="7" width="2.7109375" style="285" hidden="1" customWidth="1"/>
    <col min="8" max="8" width="12.28515625" style="285" hidden="1" customWidth="1"/>
    <col min="9" max="9" width="2.7109375" style="326" hidden="1" customWidth="1"/>
    <col min="10" max="10" width="12.7109375" style="285" hidden="1" customWidth="1"/>
    <col min="11" max="11" width="1.85546875" style="326" hidden="1" customWidth="1"/>
    <col min="12" max="12" width="12.28515625" style="285" hidden="1" customWidth="1"/>
    <col min="13" max="13" width="2.42578125" style="326" hidden="1" customWidth="1"/>
    <col min="14" max="14" width="49.140625" style="285" customWidth="1"/>
    <col min="15" max="256" width="9.140625" style="285"/>
    <col min="257" max="257" width="1.42578125" style="285" customWidth="1"/>
    <col min="258" max="258" width="40.42578125" style="285" customWidth="1"/>
    <col min="259" max="259" width="2.140625" style="285" customWidth="1"/>
    <col min="260" max="260" width="12.7109375" style="285" customWidth="1"/>
    <col min="261" max="261" width="1.85546875" style="285" customWidth="1"/>
    <col min="262" max="262" width="11.5703125" style="285" customWidth="1"/>
    <col min="263" max="263" width="2.7109375" style="285" customWidth="1"/>
    <col min="264" max="264" width="12.28515625" style="285" customWidth="1"/>
    <col min="265" max="265" width="2.7109375" style="285" customWidth="1"/>
    <col min="266" max="266" width="12.7109375" style="285" customWidth="1"/>
    <col min="267" max="267" width="1.85546875" style="285" customWidth="1"/>
    <col min="268" max="268" width="12.28515625" style="285" customWidth="1"/>
    <col min="269" max="269" width="2.42578125" style="285" customWidth="1"/>
    <col min="270" max="270" width="103.7109375" style="285" customWidth="1"/>
    <col min="271" max="512" width="9.140625" style="285"/>
    <col min="513" max="513" width="1.42578125" style="285" customWidth="1"/>
    <col min="514" max="514" width="40.42578125" style="285" customWidth="1"/>
    <col min="515" max="515" width="2.140625" style="285" customWidth="1"/>
    <col min="516" max="516" width="12.7109375" style="285" customWidth="1"/>
    <col min="517" max="517" width="1.85546875" style="285" customWidth="1"/>
    <col min="518" max="518" width="11.5703125" style="285" customWidth="1"/>
    <col min="519" max="519" width="2.7109375" style="285" customWidth="1"/>
    <col min="520" max="520" width="12.28515625" style="285" customWidth="1"/>
    <col min="521" max="521" width="2.7109375" style="285" customWidth="1"/>
    <col min="522" max="522" width="12.7109375" style="285" customWidth="1"/>
    <col min="523" max="523" width="1.85546875" style="285" customWidth="1"/>
    <col min="524" max="524" width="12.28515625" style="285" customWidth="1"/>
    <col min="525" max="525" width="2.42578125" style="285" customWidth="1"/>
    <col min="526" max="526" width="103.7109375" style="285" customWidth="1"/>
    <col min="527" max="768" width="9.140625" style="285"/>
    <col min="769" max="769" width="1.42578125" style="285" customWidth="1"/>
    <col min="770" max="770" width="40.42578125" style="285" customWidth="1"/>
    <col min="771" max="771" width="2.140625" style="285" customWidth="1"/>
    <col min="772" max="772" width="12.7109375" style="285" customWidth="1"/>
    <col min="773" max="773" width="1.85546875" style="285" customWidth="1"/>
    <col min="774" max="774" width="11.5703125" style="285" customWidth="1"/>
    <col min="775" max="775" width="2.7109375" style="285" customWidth="1"/>
    <col min="776" max="776" width="12.28515625" style="285" customWidth="1"/>
    <col min="777" max="777" width="2.7109375" style="285" customWidth="1"/>
    <col min="778" max="778" width="12.7109375" style="285" customWidth="1"/>
    <col min="779" max="779" width="1.85546875" style="285" customWidth="1"/>
    <col min="780" max="780" width="12.28515625" style="285" customWidth="1"/>
    <col min="781" max="781" width="2.42578125" style="285" customWidth="1"/>
    <col min="782" max="782" width="103.7109375" style="285" customWidth="1"/>
    <col min="783" max="1024" width="9.140625" style="285"/>
    <col min="1025" max="1025" width="1.42578125" style="285" customWidth="1"/>
    <col min="1026" max="1026" width="40.42578125" style="285" customWidth="1"/>
    <col min="1027" max="1027" width="2.140625" style="285" customWidth="1"/>
    <col min="1028" max="1028" width="12.7109375" style="285" customWidth="1"/>
    <col min="1029" max="1029" width="1.85546875" style="285" customWidth="1"/>
    <col min="1030" max="1030" width="11.5703125" style="285" customWidth="1"/>
    <col min="1031" max="1031" width="2.7109375" style="285" customWidth="1"/>
    <col min="1032" max="1032" width="12.28515625" style="285" customWidth="1"/>
    <col min="1033" max="1033" width="2.7109375" style="285" customWidth="1"/>
    <col min="1034" max="1034" width="12.7109375" style="285" customWidth="1"/>
    <col min="1035" max="1035" width="1.85546875" style="285" customWidth="1"/>
    <col min="1036" max="1036" width="12.28515625" style="285" customWidth="1"/>
    <col min="1037" max="1037" width="2.42578125" style="285" customWidth="1"/>
    <col min="1038" max="1038" width="103.7109375" style="285" customWidth="1"/>
    <col min="1039" max="1280" width="9.140625" style="285"/>
    <col min="1281" max="1281" width="1.42578125" style="285" customWidth="1"/>
    <col min="1282" max="1282" width="40.42578125" style="285" customWidth="1"/>
    <col min="1283" max="1283" width="2.140625" style="285" customWidth="1"/>
    <col min="1284" max="1284" width="12.7109375" style="285" customWidth="1"/>
    <col min="1285" max="1285" width="1.85546875" style="285" customWidth="1"/>
    <col min="1286" max="1286" width="11.5703125" style="285" customWidth="1"/>
    <col min="1287" max="1287" width="2.7109375" style="285" customWidth="1"/>
    <col min="1288" max="1288" width="12.28515625" style="285" customWidth="1"/>
    <col min="1289" max="1289" width="2.7109375" style="285" customWidth="1"/>
    <col min="1290" max="1290" width="12.7109375" style="285" customWidth="1"/>
    <col min="1291" max="1291" width="1.85546875" style="285" customWidth="1"/>
    <col min="1292" max="1292" width="12.28515625" style="285" customWidth="1"/>
    <col min="1293" max="1293" width="2.42578125" style="285" customWidth="1"/>
    <col min="1294" max="1294" width="103.7109375" style="285" customWidth="1"/>
    <col min="1295" max="1536" width="9.140625" style="285"/>
    <col min="1537" max="1537" width="1.42578125" style="285" customWidth="1"/>
    <col min="1538" max="1538" width="40.42578125" style="285" customWidth="1"/>
    <col min="1539" max="1539" width="2.140625" style="285" customWidth="1"/>
    <col min="1540" max="1540" width="12.7109375" style="285" customWidth="1"/>
    <col min="1541" max="1541" width="1.85546875" style="285" customWidth="1"/>
    <col min="1542" max="1542" width="11.5703125" style="285" customWidth="1"/>
    <col min="1543" max="1543" width="2.7109375" style="285" customWidth="1"/>
    <col min="1544" max="1544" width="12.28515625" style="285" customWidth="1"/>
    <col min="1545" max="1545" width="2.7109375" style="285" customWidth="1"/>
    <col min="1546" max="1546" width="12.7109375" style="285" customWidth="1"/>
    <col min="1547" max="1547" width="1.85546875" style="285" customWidth="1"/>
    <col min="1548" max="1548" width="12.28515625" style="285" customWidth="1"/>
    <col min="1549" max="1549" width="2.42578125" style="285" customWidth="1"/>
    <col min="1550" max="1550" width="103.7109375" style="285" customWidth="1"/>
    <col min="1551" max="1792" width="9.140625" style="285"/>
    <col min="1793" max="1793" width="1.42578125" style="285" customWidth="1"/>
    <col min="1794" max="1794" width="40.42578125" style="285" customWidth="1"/>
    <col min="1795" max="1795" width="2.140625" style="285" customWidth="1"/>
    <col min="1796" max="1796" width="12.7109375" style="285" customWidth="1"/>
    <col min="1797" max="1797" width="1.85546875" style="285" customWidth="1"/>
    <col min="1798" max="1798" width="11.5703125" style="285" customWidth="1"/>
    <col min="1799" max="1799" width="2.7109375" style="285" customWidth="1"/>
    <col min="1800" max="1800" width="12.28515625" style="285" customWidth="1"/>
    <col min="1801" max="1801" width="2.7109375" style="285" customWidth="1"/>
    <col min="1802" max="1802" width="12.7109375" style="285" customWidth="1"/>
    <col min="1803" max="1803" width="1.85546875" style="285" customWidth="1"/>
    <col min="1804" max="1804" width="12.28515625" style="285" customWidth="1"/>
    <col min="1805" max="1805" width="2.42578125" style="285" customWidth="1"/>
    <col min="1806" max="1806" width="103.7109375" style="285" customWidth="1"/>
    <col min="1807" max="2048" width="9.140625" style="285"/>
    <col min="2049" max="2049" width="1.42578125" style="285" customWidth="1"/>
    <col min="2050" max="2050" width="40.42578125" style="285" customWidth="1"/>
    <col min="2051" max="2051" width="2.140625" style="285" customWidth="1"/>
    <col min="2052" max="2052" width="12.7109375" style="285" customWidth="1"/>
    <col min="2053" max="2053" width="1.85546875" style="285" customWidth="1"/>
    <col min="2054" max="2054" width="11.5703125" style="285" customWidth="1"/>
    <col min="2055" max="2055" width="2.7109375" style="285" customWidth="1"/>
    <col min="2056" max="2056" width="12.28515625" style="285" customWidth="1"/>
    <col min="2057" max="2057" width="2.7109375" style="285" customWidth="1"/>
    <col min="2058" max="2058" width="12.7109375" style="285" customWidth="1"/>
    <col min="2059" max="2059" width="1.85546875" style="285" customWidth="1"/>
    <col min="2060" max="2060" width="12.28515625" style="285" customWidth="1"/>
    <col min="2061" max="2061" width="2.42578125" style="285" customWidth="1"/>
    <col min="2062" max="2062" width="103.7109375" style="285" customWidth="1"/>
    <col min="2063" max="2304" width="9.140625" style="285"/>
    <col min="2305" max="2305" width="1.42578125" style="285" customWidth="1"/>
    <col min="2306" max="2306" width="40.42578125" style="285" customWidth="1"/>
    <col min="2307" max="2307" width="2.140625" style="285" customWidth="1"/>
    <col min="2308" max="2308" width="12.7109375" style="285" customWidth="1"/>
    <col min="2309" max="2309" width="1.85546875" style="285" customWidth="1"/>
    <col min="2310" max="2310" width="11.5703125" style="285" customWidth="1"/>
    <col min="2311" max="2311" width="2.7109375" style="285" customWidth="1"/>
    <col min="2312" max="2312" width="12.28515625" style="285" customWidth="1"/>
    <col min="2313" max="2313" width="2.7109375" style="285" customWidth="1"/>
    <col min="2314" max="2314" width="12.7109375" style="285" customWidth="1"/>
    <col min="2315" max="2315" width="1.85546875" style="285" customWidth="1"/>
    <col min="2316" max="2316" width="12.28515625" style="285" customWidth="1"/>
    <col min="2317" max="2317" width="2.42578125" style="285" customWidth="1"/>
    <col min="2318" max="2318" width="103.7109375" style="285" customWidth="1"/>
    <col min="2319" max="2560" width="9.140625" style="285"/>
    <col min="2561" max="2561" width="1.42578125" style="285" customWidth="1"/>
    <col min="2562" max="2562" width="40.42578125" style="285" customWidth="1"/>
    <col min="2563" max="2563" width="2.140625" style="285" customWidth="1"/>
    <col min="2564" max="2564" width="12.7109375" style="285" customWidth="1"/>
    <col min="2565" max="2565" width="1.85546875" style="285" customWidth="1"/>
    <col min="2566" max="2566" width="11.5703125" style="285" customWidth="1"/>
    <col min="2567" max="2567" width="2.7109375" style="285" customWidth="1"/>
    <col min="2568" max="2568" width="12.28515625" style="285" customWidth="1"/>
    <col min="2569" max="2569" width="2.7109375" style="285" customWidth="1"/>
    <col min="2570" max="2570" width="12.7109375" style="285" customWidth="1"/>
    <col min="2571" max="2571" width="1.85546875" style="285" customWidth="1"/>
    <col min="2572" max="2572" width="12.28515625" style="285" customWidth="1"/>
    <col min="2573" max="2573" width="2.42578125" style="285" customWidth="1"/>
    <col min="2574" max="2574" width="103.7109375" style="285" customWidth="1"/>
    <col min="2575" max="2816" width="9.140625" style="285"/>
    <col min="2817" max="2817" width="1.42578125" style="285" customWidth="1"/>
    <col min="2818" max="2818" width="40.42578125" style="285" customWidth="1"/>
    <col min="2819" max="2819" width="2.140625" style="285" customWidth="1"/>
    <col min="2820" max="2820" width="12.7109375" style="285" customWidth="1"/>
    <col min="2821" max="2821" width="1.85546875" style="285" customWidth="1"/>
    <col min="2822" max="2822" width="11.5703125" style="285" customWidth="1"/>
    <col min="2823" max="2823" width="2.7109375" style="285" customWidth="1"/>
    <col min="2824" max="2824" width="12.28515625" style="285" customWidth="1"/>
    <col min="2825" max="2825" width="2.7109375" style="285" customWidth="1"/>
    <col min="2826" max="2826" width="12.7109375" style="285" customWidth="1"/>
    <col min="2827" max="2827" width="1.85546875" style="285" customWidth="1"/>
    <col min="2828" max="2828" width="12.28515625" style="285" customWidth="1"/>
    <col min="2829" max="2829" width="2.42578125" style="285" customWidth="1"/>
    <col min="2830" max="2830" width="103.7109375" style="285" customWidth="1"/>
    <col min="2831" max="3072" width="9.140625" style="285"/>
    <col min="3073" max="3073" width="1.42578125" style="285" customWidth="1"/>
    <col min="3074" max="3074" width="40.42578125" style="285" customWidth="1"/>
    <col min="3075" max="3075" width="2.140625" style="285" customWidth="1"/>
    <col min="3076" max="3076" width="12.7109375" style="285" customWidth="1"/>
    <col min="3077" max="3077" width="1.85546875" style="285" customWidth="1"/>
    <col min="3078" max="3078" width="11.5703125" style="285" customWidth="1"/>
    <col min="3079" max="3079" width="2.7109375" style="285" customWidth="1"/>
    <col min="3080" max="3080" width="12.28515625" style="285" customWidth="1"/>
    <col min="3081" max="3081" width="2.7109375" style="285" customWidth="1"/>
    <col min="3082" max="3082" width="12.7109375" style="285" customWidth="1"/>
    <col min="3083" max="3083" width="1.85546875" style="285" customWidth="1"/>
    <col min="3084" max="3084" width="12.28515625" style="285" customWidth="1"/>
    <col min="3085" max="3085" width="2.42578125" style="285" customWidth="1"/>
    <col min="3086" max="3086" width="103.7109375" style="285" customWidth="1"/>
    <col min="3087" max="3328" width="9.140625" style="285"/>
    <col min="3329" max="3329" width="1.42578125" style="285" customWidth="1"/>
    <col min="3330" max="3330" width="40.42578125" style="285" customWidth="1"/>
    <col min="3331" max="3331" width="2.140625" style="285" customWidth="1"/>
    <col min="3332" max="3332" width="12.7109375" style="285" customWidth="1"/>
    <col min="3333" max="3333" width="1.85546875" style="285" customWidth="1"/>
    <col min="3334" max="3334" width="11.5703125" style="285" customWidth="1"/>
    <col min="3335" max="3335" width="2.7109375" style="285" customWidth="1"/>
    <col min="3336" max="3336" width="12.28515625" style="285" customWidth="1"/>
    <col min="3337" max="3337" width="2.7109375" style="285" customWidth="1"/>
    <col min="3338" max="3338" width="12.7109375" style="285" customWidth="1"/>
    <col min="3339" max="3339" width="1.85546875" style="285" customWidth="1"/>
    <col min="3340" max="3340" width="12.28515625" style="285" customWidth="1"/>
    <col min="3341" max="3341" width="2.42578125" style="285" customWidth="1"/>
    <col min="3342" max="3342" width="103.7109375" style="285" customWidth="1"/>
    <col min="3343" max="3584" width="9.140625" style="285"/>
    <col min="3585" max="3585" width="1.42578125" style="285" customWidth="1"/>
    <col min="3586" max="3586" width="40.42578125" style="285" customWidth="1"/>
    <col min="3587" max="3587" width="2.140625" style="285" customWidth="1"/>
    <col min="3588" max="3588" width="12.7109375" style="285" customWidth="1"/>
    <col min="3589" max="3589" width="1.85546875" style="285" customWidth="1"/>
    <col min="3590" max="3590" width="11.5703125" style="285" customWidth="1"/>
    <col min="3591" max="3591" width="2.7109375" style="285" customWidth="1"/>
    <col min="3592" max="3592" width="12.28515625" style="285" customWidth="1"/>
    <col min="3593" max="3593" width="2.7109375" style="285" customWidth="1"/>
    <col min="3594" max="3594" width="12.7109375" style="285" customWidth="1"/>
    <col min="3595" max="3595" width="1.85546875" style="285" customWidth="1"/>
    <col min="3596" max="3596" width="12.28515625" style="285" customWidth="1"/>
    <col min="3597" max="3597" width="2.42578125" style="285" customWidth="1"/>
    <col min="3598" max="3598" width="103.7109375" style="285" customWidth="1"/>
    <col min="3599" max="3840" width="9.140625" style="285"/>
    <col min="3841" max="3841" width="1.42578125" style="285" customWidth="1"/>
    <col min="3842" max="3842" width="40.42578125" style="285" customWidth="1"/>
    <col min="3843" max="3843" width="2.140625" style="285" customWidth="1"/>
    <col min="3844" max="3844" width="12.7109375" style="285" customWidth="1"/>
    <col min="3845" max="3845" width="1.85546875" style="285" customWidth="1"/>
    <col min="3846" max="3846" width="11.5703125" style="285" customWidth="1"/>
    <col min="3847" max="3847" width="2.7109375" style="285" customWidth="1"/>
    <col min="3848" max="3848" width="12.28515625" style="285" customWidth="1"/>
    <col min="3849" max="3849" width="2.7109375" style="285" customWidth="1"/>
    <col min="3850" max="3850" width="12.7109375" style="285" customWidth="1"/>
    <col min="3851" max="3851" width="1.85546875" style="285" customWidth="1"/>
    <col min="3852" max="3852" width="12.28515625" style="285" customWidth="1"/>
    <col min="3853" max="3853" width="2.42578125" style="285" customWidth="1"/>
    <col min="3854" max="3854" width="103.7109375" style="285" customWidth="1"/>
    <col min="3855" max="4096" width="9.140625" style="285"/>
    <col min="4097" max="4097" width="1.42578125" style="285" customWidth="1"/>
    <col min="4098" max="4098" width="40.42578125" style="285" customWidth="1"/>
    <col min="4099" max="4099" width="2.140625" style="285" customWidth="1"/>
    <col min="4100" max="4100" width="12.7109375" style="285" customWidth="1"/>
    <col min="4101" max="4101" width="1.85546875" style="285" customWidth="1"/>
    <col min="4102" max="4102" width="11.5703125" style="285" customWidth="1"/>
    <col min="4103" max="4103" width="2.7109375" style="285" customWidth="1"/>
    <col min="4104" max="4104" width="12.28515625" style="285" customWidth="1"/>
    <col min="4105" max="4105" width="2.7109375" style="285" customWidth="1"/>
    <col min="4106" max="4106" width="12.7109375" style="285" customWidth="1"/>
    <col min="4107" max="4107" width="1.85546875" style="285" customWidth="1"/>
    <col min="4108" max="4108" width="12.28515625" style="285" customWidth="1"/>
    <col min="4109" max="4109" width="2.42578125" style="285" customWidth="1"/>
    <col min="4110" max="4110" width="103.7109375" style="285" customWidth="1"/>
    <col min="4111" max="4352" width="9.140625" style="285"/>
    <col min="4353" max="4353" width="1.42578125" style="285" customWidth="1"/>
    <col min="4354" max="4354" width="40.42578125" style="285" customWidth="1"/>
    <col min="4355" max="4355" width="2.140625" style="285" customWidth="1"/>
    <col min="4356" max="4356" width="12.7109375" style="285" customWidth="1"/>
    <col min="4357" max="4357" width="1.85546875" style="285" customWidth="1"/>
    <col min="4358" max="4358" width="11.5703125" style="285" customWidth="1"/>
    <col min="4359" max="4359" width="2.7109375" style="285" customWidth="1"/>
    <col min="4360" max="4360" width="12.28515625" style="285" customWidth="1"/>
    <col min="4361" max="4361" width="2.7109375" style="285" customWidth="1"/>
    <col min="4362" max="4362" width="12.7109375" style="285" customWidth="1"/>
    <col min="4363" max="4363" width="1.85546875" style="285" customWidth="1"/>
    <col min="4364" max="4364" width="12.28515625" style="285" customWidth="1"/>
    <col min="4365" max="4365" width="2.42578125" style="285" customWidth="1"/>
    <col min="4366" max="4366" width="103.7109375" style="285" customWidth="1"/>
    <col min="4367" max="4608" width="9.140625" style="285"/>
    <col min="4609" max="4609" width="1.42578125" style="285" customWidth="1"/>
    <col min="4610" max="4610" width="40.42578125" style="285" customWidth="1"/>
    <col min="4611" max="4611" width="2.140625" style="285" customWidth="1"/>
    <col min="4612" max="4612" width="12.7109375" style="285" customWidth="1"/>
    <col min="4613" max="4613" width="1.85546875" style="285" customWidth="1"/>
    <col min="4614" max="4614" width="11.5703125" style="285" customWidth="1"/>
    <col min="4615" max="4615" width="2.7109375" style="285" customWidth="1"/>
    <col min="4616" max="4616" width="12.28515625" style="285" customWidth="1"/>
    <col min="4617" max="4617" width="2.7109375" style="285" customWidth="1"/>
    <col min="4618" max="4618" width="12.7109375" style="285" customWidth="1"/>
    <col min="4619" max="4619" width="1.85546875" style="285" customWidth="1"/>
    <col min="4620" max="4620" width="12.28515625" style="285" customWidth="1"/>
    <col min="4621" max="4621" width="2.42578125" style="285" customWidth="1"/>
    <col min="4622" max="4622" width="103.7109375" style="285" customWidth="1"/>
    <col min="4623" max="4864" width="9.140625" style="285"/>
    <col min="4865" max="4865" width="1.42578125" style="285" customWidth="1"/>
    <col min="4866" max="4866" width="40.42578125" style="285" customWidth="1"/>
    <col min="4867" max="4867" width="2.140625" style="285" customWidth="1"/>
    <col min="4868" max="4868" width="12.7109375" style="285" customWidth="1"/>
    <col min="4869" max="4869" width="1.85546875" style="285" customWidth="1"/>
    <col min="4870" max="4870" width="11.5703125" style="285" customWidth="1"/>
    <col min="4871" max="4871" width="2.7109375" style="285" customWidth="1"/>
    <col min="4872" max="4872" width="12.28515625" style="285" customWidth="1"/>
    <col min="4873" max="4873" width="2.7109375" style="285" customWidth="1"/>
    <col min="4874" max="4874" width="12.7109375" style="285" customWidth="1"/>
    <col min="4875" max="4875" width="1.85546875" style="285" customWidth="1"/>
    <col min="4876" max="4876" width="12.28515625" style="285" customWidth="1"/>
    <col min="4877" max="4877" width="2.42578125" style="285" customWidth="1"/>
    <col min="4878" max="4878" width="103.7109375" style="285" customWidth="1"/>
    <col min="4879" max="5120" width="9.140625" style="285"/>
    <col min="5121" max="5121" width="1.42578125" style="285" customWidth="1"/>
    <col min="5122" max="5122" width="40.42578125" style="285" customWidth="1"/>
    <col min="5123" max="5123" width="2.140625" style="285" customWidth="1"/>
    <col min="5124" max="5124" width="12.7109375" style="285" customWidth="1"/>
    <col min="5125" max="5125" width="1.85546875" style="285" customWidth="1"/>
    <col min="5126" max="5126" width="11.5703125" style="285" customWidth="1"/>
    <col min="5127" max="5127" width="2.7109375" style="285" customWidth="1"/>
    <col min="5128" max="5128" width="12.28515625" style="285" customWidth="1"/>
    <col min="5129" max="5129" width="2.7109375" style="285" customWidth="1"/>
    <col min="5130" max="5130" width="12.7109375" style="285" customWidth="1"/>
    <col min="5131" max="5131" width="1.85546875" style="285" customWidth="1"/>
    <col min="5132" max="5132" width="12.28515625" style="285" customWidth="1"/>
    <col min="5133" max="5133" width="2.42578125" style="285" customWidth="1"/>
    <col min="5134" max="5134" width="103.7109375" style="285" customWidth="1"/>
    <col min="5135" max="5376" width="9.140625" style="285"/>
    <col min="5377" max="5377" width="1.42578125" style="285" customWidth="1"/>
    <col min="5378" max="5378" width="40.42578125" style="285" customWidth="1"/>
    <col min="5379" max="5379" width="2.140625" style="285" customWidth="1"/>
    <col min="5380" max="5380" width="12.7109375" style="285" customWidth="1"/>
    <col min="5381" max="5381" width="1.85546875" style="285" customWidth="1"/>
    <col min="5382" max="5382" width="11.5703125" style="285" customWidth="1"/>
    <col min="5383" max="5383" width="2.7109375" style="285" customWidth="1"/>
    <col min="5384" max="5384" width="12.28515625" style="285" customWidth="1"/>
    <col min="5385" max="5385" width="2.7109375" style="285" customWidth="1"/>
    <col min="5386" max="5386" width="12.7109375" style="285" customWidth="1"/>
    <col min="5387" max="5387" width="1.85546875" style="285" customWidth="1"/>
    <col min="5388" max="5388" width="12.28515625" style="285" customWidth="1"/>
    <col min="5389" max="5389" width="2.42578125" style="285" customWidth="1"/>
    <col min="5390" max="5390" width="103.7109375" style="285" customWidth="1"/>
    <col min="5391" max="5632" width="9.140625" style="285"/>
    <col min="5633" max="5633" width="1.42578125" style="285" customWidth="1"/>
    <col min="5634" max="5634" width="40.42578125" style="285" customWidth="1"/>
    <col min="5635" max="5635" width="2.140625" style="285" customWidth="1"/>
    <col min="5636" max="5636" width="12.7109375" style="285" customWidth="1"/>
    <col min="5637" max="5637" width="1.85546875" style="285" customWidth="1"/>
    <col min="5638" max="5638" width="11.5703125" style="285" customWidth="1"/>
    <col min="5639" max="5639" width="2.7109375" style="285" customWidth="1"/>
    <col min="5640" max="5640" width="12.28515625" style="285" customWidth="1"/>
    <col min="5641" max="5641" width="2.7109375" style="285" customWidth="1"/>
    <col min="5642" max="5642" width="12.7109375" style="285" customWidth="1"/>
    <col min="5643" max="5643" width="1.85546875" style="285" customWidth="1"/>
    <col min="5644" max="5644" width="12.28515625" style="285" customWidth="1"/>
    <col min="5645" max="5645" width="2.42578125" style="285" customWidth="1"/>
    <col min="5646" max="5646" width="103.7109375" style="285" customWidth="1"/>
    <col min="5647" max="5888" width="9.140625" style="285"/>
    <col min="5889" max="5889" width="1.42578125" style="285" customWidth="1"/>
    <col min="5890" max="5890" width="40.42578125" style="285" customWidth="1"/>
    <col min="5891" max="5891" width="2.140625" style="285" customWidth="1"/>
    <col min="5892" max="5892" width="12.7109375" style="285" customWidth="1"/>
    <col min="5893" max="5893" width="1.85546875" style="285" customWidth="1"/>
    <col min="5894" max="5894" width="11.5703125" style="285" customWidth="1"/>
    <col min="5895" max="5895" width="2.7109375" style="285" customWidth="1"/>
    <col min="5896" max="5896" width="12.28515625" style="285" customWidth="1"/>
    <col min="5897" max="5897" width="2.7109375" style="285" customWidth="1"/>
    <col min="5898" max="5898" width="12.7109375" style="285" customWidth="1"/>
    <col min="5899" max="5899" width="1.85546875" style="285" customWidth="1"/>
    <col min="5900" max="5900" width="12.28515625" style="285" customWidth="1"/>
    <col min="5901" max="5901" width="2.42578125" style="285" customWidth="1"/>
    <col min="5902" max="5902" width="103.7109375" style="285" customWidth="1"/>
    <col min="5903" max="6144" width="9.140625" style="285"/>
    <col min="6145" max="6145" width="1.42578125" style="285" customWidth="1"/>
    <col min="6146" max="6146" width="40.42578125" style="285" customWidth="1"/>
    <col min="6147" max="6147" width="2.140625" style="285" customWidth="1"/>
    <col min="6148" max="6148" width="12.7109375" style="285" customWidth="1"/>
    <col min="6149" max="6149" width="1.85546875" style="285" customWidth="1"/>
    <col min="6150" max="6150" width="11.5703125" style="285" customWidth="1"/>
    <col min="6151" max="6151" width="2.7109375" style="285" customWidth="1"/>
    <col min="6152" max="6152" width="12.28515625" style="285" customWidth="1"/>
    <col min="6153" max="6153" width="2.7109375" style="285" customWidth="1"/>
    <col min="6154" max="6154" width="12.7109375" style="285" customWidth="1"/>
    <col min="6155" max="6155" width="1.85546875" style="285" customWidth="1"/>
    <col min="6156" max="6156" width="12.28515625" style="285" customWidth="1"/>
    <col min="6157" max="6157" width="2.42578125" style="285" customWidth="1"/>
    <col min="6158" max="6158" width="103.7109375" style="285" customWidth="1"/>
    <col min="6159" max="6400" width="9.140625" style="285"/>
    <col min="6401" max="6401" width="1.42578125" style="285" customWidth="1"/>
    <col min="6402" max="6402" width="40.42578125" style="285" customWidth="1"/>
    <col min="6403" max="6403" width="2.140625" style="285" customWidth="1"/>
    <col min="6404" max="6404" width="12.7109375" style="285" customWidth="1"/>
    <col min="6405" max="6405" width="1.85546875" style="285" customWidth="1"/>
    <col min="6406" max="6406" width="11.5703125" style="285" customWidth="1"/>
    <col min="6407" max="6407" width="2.7109375" style="285" customWidth="1"/>
    <col min="6408" max="6408" width="12.28515625" style="285" customWidth="1"/>
    <col min="6409" max="6409" width="2.7109375" style="285" customWidth="1"/>
    <col min="6410" max="6410" width="12.7109375" style="285" customWidth="1"/>
    <col min="6411" max="6411" width="1.85546875" style="285" customWidth="1"/>
    <col min="6412" max="6412" width="12.28515625" style="285" customWidth="1"/>
    <col min="6413" max="6413" width="2.42578125" style="285" customWidth="1"/>
    <col min="6414" max="6414" width="103.7109375" style="285" customWidth="1"/>
    <col min="6415" max="6656" width="9.140625" style="285"/>
    <col min="6657" max="6657" width="1.42578125" style="285" customWidth="1"/>
    <col min="6658" max="6658" width="40.42578125" style="285" customWidth="1"/>
    <col min="6659" max="6659" width="2.140625" style="285" customWidth="1"/>
    <col min="6660" max="6660" width="12.7109375" style="285" customWidth="1"/>
    <col min="6661" max="6661" width="1.85546875" style="285" customWidth="1"/>
    <col min="6662" max="6662" width="11.5703125" style="285" customWidth="1"/>
    <col min="6663" max="6663" width="2.7109375" style="285" customWidth="1"/>
    <col min="6664" max="6664" width="12.28515625" style="285" customWidth="1"/>
    <col min="6665" max="6665" width="2.7109375" style="285" customWidth="1"/>
    <col min="6666" max="6666" width="12.7109375" style="285" customWidth="1"/>
    <col min="6667" max="6667" width="1.85546875" style="285" customWidth="1"/>
    <col min="6668" max="6668" width="12.28515625" style="285" customWidth="1"/>
    <col min="6669" max="6669" width="2.42578125" style="285" customWidth="1"/>
    <col min="6670" max="6670" width="103.7109375" style="285" customWidth="1"/>
    <col min="6671" max="6912" width="9.140625" style="285"/>
    <col min="6913" max="6913" width="1.42578125" style="285" customWidth="1"/>
    <col min="6914" max="6914" width="40.42578125" style="285" customWidth="1"/>
    <col min="6915" max="6915" width="2.140625" style="285" customWidth="1"/>
    <col min="6916" max="6916" width="12.7109375" style="285" customWidth="1"/>
    <col min="6917" max="6917" width="1.85546875" style="285" customWidth="1"/>
    <col min="6918" max="6918" width="11.5703125" style="285" customWidth="1"/>
    <col min="6919" max="6919" width="2.7109375" style="285" customWidth="1"/>
    <col min="6920" max="6920" width="12.28515625" style="285" customWidth="1"/>
    <col min="6921" max="6921" width="2.7109375" style="285" customWidth="1"/>
    <col min="6922" max="6922" width="12.7109375" style="285" customWidth="1"/>
    <col min="6923" max="6923" width="1.85546875" style="285" customWidth="1"/>
    <col min="6924" max="6924" width="12.28515625" style="285" customWidth="1"/>
    <col min="6925" max="6925" width="2.42578125" style="285" customWidth="1"/>
    <col min="6926" max="6926" width="103.7109375" style="285" customWidth="1"/>
    <col min="6927" max="7168" width="9.140625" style="285"/>
    <col min="7169" max="7169" width="1.42578125" style="285" customWidth="1"/>
    <col min="7170" max="7170" width="40.42578125" style="285" customWidth="1"/>
    <col min="7171" max="7171" width="2.140625" style="285" customWidth="1"/>
    <col min="7172" max="7172" width="12.7109375" style="285" customWidth="1"/>
    <col min="7173" max="7173" width="1.85546875" style="285" customWidth="1"/>
    <col min="7174" max="7174" width="11.5703125" style="285" customWidth="1"/>
    <col min="7175" max="7175" width="2.7109375" style="285" customWidth="1"/>
    <col min="7176" max="7176" width="12.28515625" style="285" customWidth="1"/>
    <col min="7177" max="7177" width="2.7109375" style="285" customWidth="1"/>
    <col min="7178" max="7178" width="12.7109375" style="285" customWidth="1"/>
    <col min="7179" max="7179" width="1.85546875" style="285" customWidth="1"/>
    <col min="7180" max="7180" width="12.28515625" style="285" customWidth="1"/>
    <col min="7181" max="7181" width="2.42578125" style="285" customWidth="1"/>
    <col min="7182" max="7182" width="103.7109375" style="285" customWidth="1"/>
    <col min="7183" max="7424" width="9.140625" style="285"/>
    <col min="7425" max="7425" width="1.42578125" style="285" customWidth="1"/>
    <col min="7426" max="7426" width="40.42578125" style="285" customWidth="1"/>
    <col min="7427" max="7427" width="2.140625" style="285" customWidth="1"/>
    <col min="7428" max="7428" width="12.7109375" style="285" customWidth="1"/>
    <col min="7429" max="7429" width="1.85546875" style="285" customWidth="1"/>
    <col min="7430" max="7430" width="11.5703125" style="285" customWidth="1"/>
    <col min="7431" max="7431" width="2.7109375" style="285" customWidth="1"/>
    <col min="7432" max="7432" width="12.28515625" style="285" customWidth="1"/>
    <col min="7433" max="7433" width="2.7109375" style="285" customWidth="1"/>
    <col min="7434" max="7434" width="12.7109375" style="285" customWidth="1"/>
    <col min="7435" max="7435" width="1.85546875" style="285" customWidth="1"/>
    <col min="7436" max="7436" width="12.28515625" style="285" customWidth="1"/>
    <col min="7437" max="7437" width="2.42578125" style="285" customWidth="1"/>
    <col min="7438" max="7438" width="103.7109375" style="285" customWidth="1"/>
    <col min="7439" max="7680" width="9.140625" style="285"/>
    <col min="7681" max="7681" width="1.42578125" style="285" customWidth="1"/>
    <col min="7682" max="7682" width="40.42578125" style="285" customWidth="1"/>
    <col min="7683" max="7683" width="2.140625" style="285" customWidth="1"/>
    <col min="7684" max="7684" width="12.7109375" style="285" customWidth="1"/>
    <col min="7685" max="7685" width="1.85546875" style="285" customWidth="1"/>
    <col min="7686" max="7686" width="11.5703125" style="285" customWidth="1"/>
    <col min="7687" max="7687" width="2.7109375" style="285" customWidth="1"/>
    <col min="7688" max="7688" width="12.28515625" style="285" customWidth="1"/>
    <col min="7689" max="7689" width="2.7109375" style="285" customWidth="1"/>
    <col min="7690" max="7690" width="12.7109375" style="285" customWidth="1"/>
    <col min="7691" max="7691" width="1.85546875" style="285" customWidth="1"/>
    <col min="7692" max="7692" width="12.28515625" style="285" customWidth="1"/>
    <col min="7693" max="7693" width="2.42578125" style="285" customWidth="1"/>
    <col min="7694" max="7694" width="103.7109375" style="285" customWidth="1"/>
    <col min="7695" max="7936" width="9.140625" style="285"/>
    <col min="7937" max="7937" width="1.42578125" style="285" customWidth="1"/>
    <col min="7938" max="7938" width="40.42578125" style="285" customWidth="1"/>
    <col min="7939" max="7939" width="2.140625" style="285" customWidth="1"/>
    <col min="7940" max="7940" width="12.7109375" style="285" customWidth="1"/>
    <col min="7941" max="7941" width="1.85546875" style="285" customWidth="1"/>
    <col min="7942" max="7942" width="11.5703125" style="285" customWidth="1"/>
    <col min="7943" max="7943" width="2.7109375" style="285" customWidth="1"/>
    <col min="7944" max="7944" width="12.28515625" style="285" customWidth="1"/>
    <col min="7945" max="7945" width="2.7109375" style="285" customWidth="1"/>
    <col min="7946" max="7946" width="12.7109375" style="285" customWidth="1"/>
    <col min="7947" max="7947" width="1.85546875" style="285" customWidth="1"/>
    <col min="7948" max="7948" width="12.28515625" style="285" customWidth="1"/>
    <col min="7949" max="7949" width="2.42578125" style="285" customWidth="1"/>
    <col min="7950" max="7950" width="103.7109375" style="285" customWidth="1"/>
    <col min="7951" max="8192" width="9.140625" style="285"/>
    <col min="8193" max="8193" width="1.42578125" style="285" customWidth="1"/>
    <col min="8194" max="8194" width="40.42578125" style="285" customWidth="1"/>
    <col min="8195" max="8195" width="2.140625" style="285" customWidth="1"/>
    <col min="8196" max="8196" width="12.7109375" style="285" customWidth="1"/>
    <col min="8197" max="8197" width="1.85546875" style="285" customWidth="1"/>
    <col min="8198" max="8198" width="11.5703125" style="285" customWidth="1"/>
    <col min="8199" max="8199" width="2.7109375" style="285" customWidth="1"/>
    <col min="8200" max="8200" width="12.28515625" style="285" customWidth="1"/>
    <col min="8201" max="8201" width="2.7109375" style="285" customWidth="1"/>
    <col min="8202" max="8202" width="12.7109375" style="285" customWidth="1"/>
    <col min="8203" max="8203" width="1.85546875" style="285" customWidth="1"/>
    <col min="8204" max="8204" width="12.28515625" style="285" customWidth="1"/>
    <col min="8205" max="8205" width="2.42578125" style="285" customWidth="1"/>
    <col min="8206" max="8206" width="103.7109375" style="285" customWidth="1"/>
    <col min="8207" max="8448" width="9.140625" style="285"/>
    <col min="8449" max="8449" width="1.42578125" style="285" customWidth="1"/>
    <col min="8450" max="8450" width="40.42578125" style="285" customWidth="1"/>
    <col min="8451" max="8451" width="2.140625" style="285" customWidth="1"/>
    <col min="8452" max="8452" width="12.7109375" style="285" customWidth="1"/>
    <col min="8453" max="8453" width="1.85546875" style="285" customWidth="1"/>
    <col min="8454" max="8454" width="11.5703125" style="285" customWidth="1"/>
    <col min="8455" max="8455" width="2.7109375" style="285" customWidth="1"/>
    <col min="8456" max="8456" width="12.28515625" style="285" customWidth="1"/>
    <col min="8457" max="8457" width="2.7109375" style="285" customWidth="1"/>
    <col min="8458" max="8458" width="12.7109375" style="285" customWidth="1"/>
    <col min="8459" max="8459" width="1.85546875" style="285" customWidth="1"/>
    <col min="8460" max="8460" width="12.28515625" style="285" customWidth="1"/>
    <col min="8461" max="8461" width="2.42578125" style="285" customWidth="1"/>
    <col min="8462" max="8462" width="103.7109375" style="285" customWidth="1"/>
    <col min="8463" max="8704" width="9.140625" style="285"/>
    <col min="8705" max="8705" width="1.42578125" style="285" customWidth="1"/>
    <col min="8706" max="8706" width="40.42578125" style="285" customWidth="1"/>
    <col min="8707" max="8707" width="2.140625" style="285" customWidth="1"/>
    <col min="8708" max="8708" width="12.7109375" style="285" customWidth="1"/>
    <col min="8709" max="8709" width="1.85546875" style="285" customWidth="1"/>
    <col min="8710" max="8710" width="11.5703125" style="285" customWidth="1"/>
    <col min="8711" max="8711" width="2.7109375" style="285" customWidth="1"/>
    <col min="8712" max="8712" width="12.28515625" style="285" customWidth="1"/>
    <col min="8713" max="8713" width="2.7109375" style="285" customWidth="1"/>
    <col min="8714" max="8714" width="12.7109375" style="285" customWidth="1"/>
    <col min="8715" max="8715" width="1.85546875" style="285" customWidth="1"/>
    <col min="8716" max="8716" width="12.28515625" style="285" customWidth="1"/>
    <col min="8717" max="8717" width="2.42578125" style="285" customWidth="1"/>
    <col min="8718" max="8718" width="103.7109375" style="285" customWidth="1"/>
    <col min="8719" max="8960" width="9.140625" style="285"/>
    <col min="8961" max="8961" width="1.42578125" style="285" customWidth="1"/>
    <col min="8962" max="8962" width="40.42578125" style="285" customWidth="1"/>
    <col min="8963" max="8963" width="2.140625" style="285" customWidth="1"/>
    <col min="8964" max="8964" width="12.7109375" style="285" customWidth="1"/>
    <col min="8965" max="8965" width="1.85546875" style="285" customWidth="1"/>
    <col min="8966" max="8966" width="11.5703125" style="285" customWidth="1"/>
    <col min="8967" max="8967" width="2.7109375" style="285" customWidth="1"/>
    <col min="8968" max="8968" width="12.28515625" style="285" customWidth="1"/>
    <col min="8969" max="8969" width="2.7109375" style="285" customWidth="1"/>
    <col min="8970" max="8970" width="12.7109375" style="285" customWidth="1"/>
    <col min="8971" max="8971" width="1.85546875" style="285" customWidth="1"/>
    <col min="8972" max="8972" width="12.28515625" style="285" customWidth="1"/>
    <col min="8973" max="8973" width="2.42578125" style="285" customWidth="1"/>
    <col min="8974" max="8974" width="103.7109375" style="285" customWidth="1"/>
    <col min="8975" max="9216" width="9.140625" style="285"/>
    <col min="9217" max="9217" width="1.42578125" style="285" customWidth="1"/>
    <col min="9218" max="9218" width="40.42578125" style="285" customWidth="1"/>
    <col min="9219" max="9219" width="2.140625" style="285" customWidth="1"/>
    <col min="9220" max="9220" width="12.7109375" style="285" customWidth="1"/>
    <col min="9221" max="9221" width="1.85546875" style="285" customWidth="1"/>
    <col min="9222" max="9222" width="11.5703125" style="285" customWidth="1"/>
    <col min="9223" max="9223" width="2.7109375" style="285" customWidth="1"/>
    <col min="9224" max="9224" width="12.28515625" style="285" customWidth="1"/>
    <col min="9225" max="9225" width="2.7109375" style="285" customWidth="1"/>
    <col min="9226" max="9226" width="12.7109375" style="285" customWidth="1"/>
    <col min="9227" max="9227" width="1.85546875" style="285" customWidth="1"/>
    <col min="9228" max="9228" width="12.28515625" style="285" customWidth="1"/>
    <col min="9229" max="9229" width="2.42578125" style="285" customWidth="1"/>
    <col min="9230" max="9230" width="103.7109375" style="285" customWidth="1"/>
    <col min="9231" max="9472" width="9.140625" style="285"/>
    <col min="9473" max="9473" width="1.42578125" style="285" customWidth="1"/>
    <col min="9474" max="9474" width="40.42578125" style="285" customWidth="1"/>
    <col min="9475" max="9475" width="2.140625" style="285" customWidth="1"/>
    <col min="9476" max="9476" width="12.7109375" style="285" customWidth="1"/>
    <col min="9477" max="9477" width="1.85546875" style="285" customWidth="1"/>
    <col min="9478" max="9478" width="11.5703125" style="285" customWidth="1"/>
    <col min="9479" max="9479" width="2.7109375" style="285" customWidth="1"/>
    <col min="9480" max="9480" width="12.28515625" style="285" customWidth="1"/>
    <col min="9481" max="9481" width="2.7109375" style="285" customWidth="1"/>
    <col min="9482" max="9482" width="12.7109375" style="285" customWidth="1"/>
    <col min="9483" max="9483" width="1.85546875" style="285" customWidth="1"/>
    <col min="9484" max="9484" width="12.28515625" style="285" customWidth="1"/>
    <col min="9485" max="9485" width="2.42578125" style="285" customWidth="1"/>
    <col min="9486" max="9486" width="103.7109375" style="285" customWidth="1"/>
    <col min="9487" max="9728" width="9.140625" style="285"/>
    <col min="9729" max="9729" width="1.42578125" style="285" customWidth="1"/>
    <col min="9730" max="9730" width="40.42578125" style="285" customWidth="1"/>
    <col min="9731" max="9731" width="2.140625" style="285" customWidth="1"/>
    <col min="9732" max="9732" width="12.7109375" style="285" customWidth="1"/>
    <col min="9733" max="9733" width="1.85546875" style="285" customWidth="1"/>
    <col min="9734" max="9734" width="11.5703125" style="285" customWidth="1"/>
    <col min="9735" max="9735" width="2.7109375" style="285" customWidth="1"/>
    <col min="9736" max="9736" width="12.28515625" style="285" customWidth="1"/>
    <col min="9737" max="9737" width="2.7109375" style="285" customWidth="1"/>
    <col min="9738" max="9738" width="12.7109375" style="285" customWidth="1"/>
    <col min="9739" max="9739" width="1.85546875" style="285" customWidth="1"/>
    <col min="9740" max="9740" width="12.28515625" style="285" customWidth="1"/>
    <col min="9741" max="9741" width="2.42578125" style="285" customWidth="1"/>
    <col min="9742" max="9742" width="103.7109375" style="285" customWidth="1"/>
    <col min="9743" max="9984" width="9.140625" style="285"/>
    <col min="9985" max="9985" width="1.42578125" style="285" customWidth="1"/>
    <col min="9986" max="9986" width="40.42578125" style="285" customWidth="1"/>
    <col min="9987" max="9987" width="2.140625" style="285" customWidth="1"/>
    <col min="9988" max="9988" width="12.7109375" style="285" customWidth="1"/>
    <col min="9989" max="9989" width="1.85546875" style="285" customWidth="1"/>
    <col min="9990" max="9990" width="11.5703125" style="285" customWidth="1"/>
    <col min="9991" max="9991" width="2.7109375" style="285" customWidth="1"/>
    <col min="9992" max="9992" width="12.28515625" style="285" customWidth="1"/>
    <col min="9993" max="9993" width="2.7109375" style="285" customWidth="1"/>
    <col min="9994" max="9994" width="12.7109375" style="285" customWidth="1"/>
    <col min="9995" max="9995" width="1.85546875" style="285" customWidth="1"/>
    <col min="9996" max="9996" width="12.28515625" style="285" customWidth="1"/>
    <col min="9997" max="9997" width="2.42578125" style="285" customWidth="1"/>
    <col min="9998" max="9998" width="103.7109375" style="285" customWidth="1"/>
    <col min="9999" max="10240" width="9.140625" style="285"/>
    <col min="10241" max="10241" width="1.42578125" style="285" customWidth="1"/>
    <col min="10242" max="10242" width="40.42578125" style="285" customWidth="1"/>
    <col min="10243" max="10243" width="2.140625" style="285" customWidth="1"/>
    <col min="10244" max="10244" width="12.7109375" style="285" customWidth="1"/>
    <col min="10245" max="10245" width="1.85546875" style="285" customWidth="1"/>
    <col min="10246" max="10246" width="11.5703125" style="285" customWidth="1"/>
    <col min="10247" max="10247" width="2.7109375" style="285" customWidth="1"/>
    <col min="10248" max="10248" width="12.28515625" style="285" customWidth="1"/>
    <col min="10249" max="10249" width="2.7109375" style="285" customWidth="1"/>
    <col min="10250" max="10250" width="12.7109375" style="285" customWidth="1"/>
    <col min="10251" max="10251" width="1.85546875" style="285" customWidth="1"/>
    <col min="10252" max="10252" width="12.28515625" style="285" customWidth="1"/>
    <col min="10253" max="10253" width="2.42578125" style="285" customWidth="1"/>
    <col min="10254" max="10254" width="103.7109375" style="285" customWidth="1"/>
    <col min="10255" max="10496" width="9.140625" style="285"/>
    <col min="10497" max="10497" width="1.42578125" style="285" customWidth="1"/>
    <col min="10498" max="10498" width="40.42578125" style="285" customWidth="1"/>
    <col min="10499" max="10499" width="2.140625" style="285" customWidth="1"/>
    <col min="10500" max="10500" width="12.7109375" style="285" customWidth="1"/>
    <col min="10501" max="10501" width="1.85546875" style="285" customWidth="1"/>
    <col min="10502" max="10502" width="11.5703125" style="285" customWidth="1"/>
    <col min="10503" max="10503" width="2.7109375" style="285" customWidth="1"/>
    <col min="10504" max="10504" width="12.28515625" style="285" customWidth="1"/>
    <col min="10505" max="10505" width="2.7109375" style="285" customWidth="1"/>
    <col min="10506" max="10506" width="12.7109375" style="285" customWidth="1"/>
    <col min="10507" max="10507" width="1.85546875" style="285" customWidth="1"/>
    <col min="10508" max="10508" width="12.28515625" style="285" customWidth="1"/>
    <col min="10509" max="10509" width="2.42578125" style="285" customWidth="1"/>
    <col min="10510" max="10510" width="103.7109375" style="285" customWidth="1"/>
    <col min="10511" max="10752" width="9.140625" style="285"/>
    <col min="10753" max="10753" width="1.42578125" style="285" customWidth="1"/>
    <col min="10754" max="10754" width="40.42578125" style="285" customWidth="1"/>
    <col min="10755" max="10755" width="2.140625" style="285" customWidth="1"/>
    <col min="10756" max="10756" width="12.7109375" style="285" customWidth="1"/>
    <col min="10757" max="10757" width="1.85546875" style="285" customWidth="1"/>
    <col min="10758" max="10758" width="11.5703125" style="285" customWidth="1"/>
    <col min="10759" max="10759" width="2.7109375" style="285" customWidth="1"/>
    <col min="10760" max="10760" width="12.28515625" style="285" customWidth="1"/>
    <col min="10761" max="10761" width="2.7109375" style="285" customWidth="1"/>
    <col min="10762" max="10762" width="12.7109375" style="285" customWidth="1"/>
    <col min="10763" max="10763" width="1.85546875" style="285" customWidth="1"/>
    <col min="10764" max="10764" width="12.28515625" style="285" customWidth="1"/>
    <col min="10765" max="10765" width="2.42578125" style="285" customWidth="1"/>
    <col min="10766" max="10766" width="103.7109375" style="285" customWidth="1"/>
    <col min="10767" max="11008" width="9.140625" style="285"/>
    <col min="11009" max="11009" width="1.42578125" style="285" customWidth="1"/>
    <col min="11010" max="11010" width="40.42578125" style="285" customWidth="1"/>
    <col min="11011" max="11011" width="2.140625" style="285" customWidth="1"/>
    <col min="11012" max="11012" width="12.7109375" style="285" customWidth="1"/>
    <col min="11013" max="11013" width="1.85546875" style="285" customWidth="1"/>
    <col min="11014" max="11014" width="11.5703125" style="285" customWidth="1"/>
    <col min="11015" max="11015" width="2.7109375" style="285" customWidth="1"/>
    <col min="11016" max="11016" width="12.28515625" style="285" customWidth="1"/>
    <col min="11017" max="11017" width="2.7109375" style="285" customWidth="1"/>
    <col min="11018" max="11018" width="12.7109375" style="285" customWidth="1"/>
    <col min="11019" max="11019" width="1.85546875" style="285" customWidth="1"/>
    <col min="11020" max="11020" width="12.28515625" style="285" customWidth="1"/>
    <col min="11021" max="11021" width="2.42578125" style="285" customWidth="1"/>
    <col min="11022" max="11022" width="103.7109375" style="285" customWidth="1"/>
    <col min="11023" max="11264" width="9.140625" style="285"/>
    <col min="11265" max="11265" width="1.42578125" style="285" customWidth="1"/>
    <col min="11266" max="11266" width="40.42578125" style="285" customWidth="1"/>
    <col min="11267" max="11267" width="2.140625" style="285" customWidth="1"/>
    <col min="11268" max="11268" width="12.7109375" style="285" customWidth="1"/>
    <col min="11269" max="11269" width="1.85546875" style="285" customWidth="1"/>
    <col min="11270" max="11270" width="11.5703125" style="285" customWidth="1"/>
    <col min="11271" max="11271" width="2.7109375" style="285" customWidth="1"/>
    <col min="11272" max="11272" width="12.28515625" style="285" customWidth="1"/>
    <col min="11273" max="11273" width="2.7109375" style="285" customWidth="1"/>
    <col min="11274" max="11274" width="12.7109375" style="285" customWidth="1"/>
    <col min="11275" max="11275" width="1.85546875" style="285" customWidth="1"/>
    <col min="11276" max="11276" width="12.28515625" style="285" customWidth="1"/>
    <col min="11277" max="11277" width="2.42578125" style="285" customWidth="1"/>
    <col min="11278" max="11278" width="103.7109375" style="285" customWidth="1"/>
    <col min="11279" max="11520" width="9.140625" style="285"/>
    <col min="11521" max="11521" width="1.42578125" style="285" customWidth="1"/>
    <col min="11522" max="11522" width="40.42578125" style="285" customWidth="1"/>
    <col min="11523" max="11523" width="2.140625" style="285" customWidth="1"/>
    <col min="11524" max="11524" width="12.7109375" style="285" customWidth="1"/>
    <col min="11525" max="11525" width="1.85546875" style="285" customWidth="1"/>
    <col min="11526" max="11526" width="11.5703125" style="285" customWidth="1"/>
    <col min="11527" max="11527" width="2.7109375" style="285" customWidth="1"/>
    <col min="11528" max="11528" width="12.28515625" style="285" customWidth="1"/>
    <col min="11529" max="11529" width="2.7109375" style="285" customWidth="1"/>
    <col min="11530" max="11530" width="12.7109375" style="285" customWidth="1"/>
    <col min="11531" max="11531" width="1.85546875" style="285" customWidth="1"/>
    <col min="11532" max="11532" width="12.28515625" style="285" customWidth="1"/>
    <col min="11533" max="11533" width="2.42578125" style="285" customWidth="1"/>
    <col min="11534" max="11534" width="103.7109375" style="285" customWidth="1"/>
    <col min="11535" max="11776" width="9.140625" style="285"/>
    <col min="11777" max="11777" width="1.42578125" style="285" customWidth="1"/>
    <col min="11778" max="11778" width="40.42578125" style="285" customWidth="1"/>
    <col min="11779" max="11779" width="2.140625" style="285" customWidth="1"/>
    <col min="11780" max="11780" width="12.7109375" style="285" customWidth="1"/>
    <col min="11781" max="11781" width="1.85546875" style="285" customWidth="1"/>
    <col min="11782" max="11782" width="11.5703125" style="285" customWidth="1"/>
    <col min="11783" max="11783" width="2.7109375" style="285" customWidth="1"/>
    <col min="11784" max="11784" width="12.28515625" style="285" customWidth="1"/>
    <col min="11785" max="11785" width="2.7109375" style="285" customWidth="1"/>
    <col min="11786" max="11786" width="12.7109375" style="285" customWidth="1"/>
    <col min="11787" max="11787" width="1.85546875" style="285" customWidth="1"/>
    <col min="11788" max="11788" width="12.28515625" style="285" customWidth="1"/>
    <col min="11789" max="11789" width="2.42578125" style="285" customWidth="1"/>
    <col min="11790" max="11790" width="103.7109375" style="285" customWidth="1"/>
    <col min="11791" max="12032" width="9.140625" style="285"/>
    <col min="12033" max="12033" width="1.42578125" style="285" customWidth="1"/>
    <col min="12034" max="12034" width="40.42578125" style="285" customWidth="1"/>
    <col min="12035" max="12035" width="2.140625" style="285" customWidth="1"/>
    <col min="12036" max="12036" width="12.7109375" style="285" customWidth="1"/>
    <col min="12037" max="12037" width="1.85546875" style="285" customWidth="1"/>
    <col min="12038" max="12038" width="11.5703125" style="285" customWidth="1"/>
    <col min="12039" max="12039" width="2.7109375" style="285" customWidth="1"/>
    <col min="12040" max="12040" width="12.28515625" style="285" customWidth="1"/>
    <col min="12041" max="12041" width="2.7109375" style="285" customWidth="1"/>
    <col min="12042" max="12042" width="12.7109375" style="285" customWidth="1"/>
    <col min="12043" max="12043" width="1.85546875" style="285" customWidth="1"/>
    <col min="12044" max="12044" width="12.28515625" style="285" customWidth="1"/>
    <col min="12045" max="12045" width="2.42578125" style="285" customWidth="1"/>
    <col min="12046" max="12046" width="103.7109375" style="285" customWidth="1"/>
    <col min="12047" max="12288" width="9.140625" style="285"/>
    <col min="12289" max="12289" width="1.42578125" style="285" customWidth="1"/>
    <col min="12290" max="12290" width="40.42578125" style="285" customWidth="1"/>
    <col min="12291" max="12291" width="2.140625" style="285" customWidth="1"/>
    <col min="12292" max="12292" width="12.7109375" style="285" customWidth="1"/>
    <col min="12293" max="12293" width="1.85546875" style="285" customWidth="1"/>
    <col min="12294" max="12294" width="11.5703125" style="285" customWidth="1"/>
    <col min="12295" max="12295" width="2.7109375" style="285" customWidth="1"/>
    <col min="12296" max="12296" width="12.28515625" style="285" customWidth="1"/>
    <col min="12297" max="12297" width="2.7109375" style="285" customWidth="1"/>
    <col min="12298" max="12298" width="12.7109375" style="285" customWidth="1"/>
    <col min="12299" max="12299" width="1.85546875" style="285" customWidth="1"/>
    <col min="12300" max="12300" width="12.28515625" style="285" customWidth="1"/>
    <col min="12301" max="12301" width="2.42578125" style="285" customWidth="1"/>
    <col min="12302" max="12302" width="103.7109375" style="285" customWidth="1"/>
    <col min="12303" max="12544" width="9.140625" style="285"/>
    <col min="12545" max="12545" width="1.42578125" style="285" customWidth="1"/>
    <col min="12546" max="12546" width="40.42578125" style="285" customWidth="1"/>
    <col min="12547" max="12547" width="2.140625" style="285" customWidth="1"/>
    <col min="12548" max="12548" width="12.7109375" style="285" customWidth="1"/>
    <col min="12549" max="12549" width="1.85546875" style="285" customWidth="1"/>
    <col min="12550" max="12550" width="11.5703125" style="285" customWidth="1"/>
    <col min="12551" max="12551" width="2.7109375" style="285" customWidth="1"/>
    <col min="12552" max="12552" width="12.28515625" style="285" customWidth="1"/>
    <col min="12553" max="12553" width="2.7109375" style="285" customWidth="1"/>
    <col min="12554" max="12554" width="12.7109375" style="285" customWidth="1"/>
    <col min="12555" max="12555" width="1.85546875" style="285" customWidth="1"/>
    <col min="12556" max="12556" width="12.28515625" style="285" customWidth="1"/>
    <col min="12557" max="12557" width="2.42578125" style="285" customWidth="1"/>
    <col min="12558" max="12558" width="103.7109375" style="285" customWidth="1"/>
    <col min="12559" max="12800" width="9.140625" style="285"/>
    <col min="12801" max="12801" width="1.42578125" style="285" customWidth="1"/>
    <col min="12802" max="12802" width="40.42578125" style="285" customWidth="1"/>
    <col min="12803" max="12803" width="2.140625" style="285" customWidth="1"/>
    <col min="12804" max="12804" width="12.7109375" style="285" customWidth="1"/>
    <col min="12805" max="12805" width="1.85546875" style="285" customWidth="1"/>
    <col min="12806" max="12806" width="11.5703125" style="285" customWidth="1"/>
    <col min="12807" max="12807" width="2.7109375" style="285" customWidth="1"/>
    <col min="12808" max="12808" width="12.28515625" style="285" customWidth="1"/>
    <col min="12809" max="12809" width="2.7109375" style="285" customWidth="1"/>
    <col min="12810" max="12810" width="12.7109375" style="285" customWidth="1"/>
    <col min="12811" max="12811" width="1.85546875" style="285" customWidth="1"/>
    <col min="12812" max="12812" width="12.28515625" style="285" customWidth="1"/>
    <col min="12813" max="12813" width="2.42578125" style="285" customWidth="1"/>
    <col min="12814" max="12814" width="103.7109375" style="285" customWidth="1"/>
    <col min="12815" max="13056" width="9.140625" style="285"/>
    <col min="13057" max="13057" width="1.42578125" style="285" customWidth="1"/>
    <col min="13058" max="13058" width="40.42578125" style="285" customWidth="1"/>
    <col min="13059" max="13059" width="2.140625" style="285" customWidth="1"/>
    <col min="13060" max="13060" width="12.7109375" style="285" customWidth="1"/>
    <col min="13061" max="13061" width="1.85546875" style="285" customWidth="1"/>
    <col min="13062" max="13062" width="11.5703125" style="285" customWidth="1"/>
    <col min="13063" max="13063" width="2.7109375" style="285" customWidth="1"/>
    <col min="13064" max="13064" width="12.28515625" style="285" customWidth="1"/>
    <col min="13065" max="13065" width="2.7109375" style="285" customWidth="1"/>
    <col min="13066" max="13066" width="12.7109375" style="285" customWidth="1"/>
    <col min="13067" max="13067" width="1.85546875" style="285" customWidth="1"/>
    <col min="13068" max="13068" width="12.28515625" style="285" customWidth="1"/>
    <col min="13069" max="13069" width="2.42578125" style="285" customWidth="1"/>
    <col min="13070" max="13070" width="103.7109375" style="285" customWidth="1"/>
    <col min="13071" max="13312" width="9.140625" style="285"/>
    <col min="13313" max="13313" width="1.42578125" style="285" customWidth="1"/>
    <col min="13314" max="13314" width="40.42578125" style="285" customWidth="1"/>
    <col min="13315" max="13315" width="2.140625" style="285" customWidth="1"/>
    <col min="13316" max="13316" width="12.7109375" style="285" customWidth="1"/>
    <col min="13317" max="13317" width="1.85546875" style="285" customWidth="1"/>
    <col min="13318" max="13318" width="11.5703125" style="285" customWidth="1"/>
    <col min="13319" max="13319" width="2.7109375" style="285" customWidth="1"/>
    <col min="13320" max="13320" width="12.28515625" style="285" customWidth="1"/>
    <col min="13321" max="13321" width="2.7109375" style="285" customWidth="1"/>
    <col min="13322" max="13322" width="12.7109375" style="285" customWidth="1"/>
    <col min="13323" max="13323" width="1.85546875" style="285" customWidth="1"/>
    <col min="13324" max="13324" width="12.28515625" style="285" customWidth="1"/>
    <col min="13325" max="13325" width="2.42578125" style="285" customWidth="1"/>
    <col min="13326" max="13326" width="103.7109375" style="285" customWidth="1"/>
    <col min="13327" max="13568" width="9.140625" style="285"/>
    <col min="13569" max="13569" width="1.42578125" style="285" customWidth="1"/>
    <col min="13570" max="13570" width="40.42578125" style="285" customWidth="1"/>
    <col min="13571" max="13571" width="2.140625" style="285" customWidth="1"/>
    <col min="13572" max="13572" width="12.7109375" style="285" customWidth="1"/>
    <col min="13573" max="13573" width="1.85546875" style="285" customWidth="1"/>
    <col min="13574" max="13574" width="11.5703125" style="285" customWidth="1"/>
    <col min="13575" max="13575" width="2.7109375" style="285" customWidth="1"/>
    <col min="13576" max="13576" width="12.28515625" style="285" customWidth="1"/>
    <col min="13577" max="13577" width="2.7109375" style="285" customWidth="1"/>
    <col min="13578" max="13578" width="12.7109375" style="285" customWidth="1"/>
    <col min="13579" max="13579" width="1.85546875" style="285" customWidth="1"/>
    <col min="13580" max="13580" width="12.28515625" style="285" customWidth="1"/>
    <col min="13581" max="13581" width="2.42578125" style="285" customWidth="1"/>
    <col min="13582" max="13582" width="103.7109375" style="285" customWidth="1"/>
    <col min="13583" max="13824" width="9.140625" style="285"/>
    <col min="13825" max="13825" width="1.42578125" style="285" customWidth="1"/>
    <col min="13826" max="13826" width="40.42578125" style="285" customWidth="1"/>
    <col min="13827" max="13827" width="2.140625" style="285" customWidth="1"/>
    <col min="13828" max="13828" width="12.7109375" style="285" customWidth="1"/>
    <col min="13829" max="13829" width="1.85546875" style="285" customWidth="1"/>
    <col min="13830" max="13830" width="11.5703125" style="285" customWidth="1"/>
    <col min="13831" max="13831" width="2.7109375" style="285" customWidth="1"/>
    <col min="13832" max="13832" width="12.28515625" style="285" customWidth="1"/>
    <col min="13833" max="13833" width="2.7109375" style="285" customWidth="1"/>
    <col min="13834" max="13834" width="12.7109375" style="285" customWidth="1"/>
    <col min="13835" max="13835" width="1.85546875" style="285" customWidth="1"/>
    <col min="13836" max="13836" width="12.28515625" style="285" customWidth="1"/>
    <col min="13837" max="13837" width="2.42578125" style="285" customWidth="1"/>
    <col min="13838" max="13838" width="103.7109375" style="285" customWidth="1"/>
    <col min="13839" max="14080" width="9.140625" style="285"/>
    <col min="14081" max="14081" width="1.42578125" style="285" customWidth="1"/>
    <col min="14082" max="14082" width="40.42578125" style="285" customWidth="1"/>
    <col min="14083" max="14083" width="2.140625" style="285" customWidth="1"/>
    <col min="14084" max="14084" width="12.7109375" style="285" customWidth="1"/>
    <col min="14085" max="14085" width="1.85546875" style="285" customWidth="1"/>
    <col min="14086" max="14086" width="11.5703125" style="285" customWidth="1"/>
    <col min="14087" max="14087" width="2.7109375" style="285" customWidth="1"/>
    <col min="14088" max="14088" width="12.28515625" style="285" customWidth="1"/>
    <col min="14089" max="14089" width="2.7109375" style="285" customWidth="1"/>
    <col min="14090" max="14090" width="12.7109375" style="285" customWidth="1"/>
    <col min="14091" max="14091" width="1.85546875" style="285" customWidth="1"/>
    <col min="14092" max="14092" width="12.28515625" style="285" customWidth="1"/>
    <col min="14093" max="14093" width="2.42578125" style="285" customWidth="1"/>
    <col min="14094" max="14094" width="103.7109375" style="285" customWidth="1"/>
    <col min="14095" max="14336" width="9.140625" style="285"/>
    <col min="14337" max="14337" width="1.42578125" style="285" customWidth="1"/>
    <col min="14338" max="14338" width="40.42578125" style="285" customWidth="1"/>
    <col min="14339" max="14339" width="2.140625" style="285" customWidth="1"/>
    <col min="14340" max="14340" width="12.7109375" style="285" customWidth="1"/>
    <col min="14341" max="14341" width="1.85546875" style="285" customWidth="1"/>
    <col min="14342" max="14342" width="11.5703125" style="285" customWidth="1"/>
    <col min="14343" max="14343" width="2.7109375" style="285" customWidth="1"/>
    <col min="14344" max="14344" width="12.28515625" style="285" customWidth="1"/>
    <col min="14345" max="14345" width="2.7109375" style="285" customWidth="1"/>
    <col min="14346" max="14346" width="12.7109375" style="285" customWidth="1"/>
    <col min="14347" max="14347" width="1.85546875" style="285" customWidth="1"/>
    <col min="14348" max="14348" width="12.28515625" style="285" customWidth="1"/>
    <col min="14349" max="14349" width="2.42578125" style="285" customWidth="1"/>
    <col min="14350" max="14350" width="103.7109375" style="285" customWidth="1"/>
    <col min="14351" max="14592" width="9.140625" style="285"/>
    <col min="14593" max="14593" width="1.42578125" style="285" customWidth="1"/>
    <col min="14594" max="14594" width="40.42578125" style="285" customWidth="1"/>
    <col min="14595" max="14595" width="2.140625" style="285" customWidth="1"/>
    <col min="14596" max="14596" width="12.7109375" style="285" customWidth="1"/>
    <col min="14597" max="14597" width="1.85546875" style="285" customWidth="1"/>
    <col min="14598" max="14598" width="11.5703125" style="285" customWidth="1"/>
    <col min="14599" max="14599" width="2.7109375" style="285" customWidth="1"/>
    <col min="14600" max="14600" width="12.28515625" style="285" customWidth="1"/>
    <col min="14601" max="14601" width="2.7109375" style="285" customWidth="1"/>
    <col min="14602" max="14602" width="12.7109375" style="285" customWidth="1"/>
    <col min="14603" max="14603" width="1.85546875" style="285" customWidth="1"/>
    <col min="14604" max="14604" width="12.28515625" style="285" customWidth="1"/>
    <col min="14605" max="14605" width="2.42578125" style="285" customWidth="1"/>
    <col min="14606" max="14606" width="103.7109375" style="285" customWidth="1"/>
    <col min="14607" max="14848" width="9.140625" style="285"/>
    <col min="14849" max="14849" width="1.42578125" style="285" customWidth="1"/>
    <col min="14850" max="14850" width="40.42578125" style="285" customWidth="1"/>
    <col min="14851" max="14851" width="2.140625" style="285" customWidth="1"/>
    <col min="14852" max="14852" width="12.7109375" style="285" customWidth="1"/>
    <col min="14853" max="14853" width="1.85546875" style="285" customWidth="1"/>
    <col min="14854" max="14854" width="11.5703125" style="285" customWidth="1"/>
    <col min="14855" max="14855" width="2.7109375" style="285" customWidth="1"/>
    <col min="14856" max="14856" width="12.28515625" style="285" customWidth="1"/>
    <col min="14857" max="14857" width="2.7109375" style="285" customWidth="1"/>
    <col min="14858" max="14858" width="12.7109375" style="285" customWidth="1"/>
    <col min="14859" max="14859" width="1.85546875" style="285" customWidth="1"/>
    <col min="14860" max="14860" width="12.28515625" style="285" customWidth="1"/>
    <col min="14861" max="14861" width="2.42578125" style="285" customWidth="1"/>
    <col min="14862" max="14862" width="103.7109375" style="285" customWidth="1"/>
    <col min="14863" max="15104" width="9.140625" style="285"/>
    <col min="15105" max="15105" width="1.42578125" style="285" customWidth="1"/>
    <col min="15106" max="15106" width="40.42578125" style="285" customWidth="1"/>
    <col min="15107" max="15107" width="2.140625" style="285" customWidth="1"/>
    <col min="15108" max="15108" width="12.7109375" style="285" customWidth="1"/>
    <col min="15109" max="15109" width="1.85546875" style="285" customWidth="1"/>
    <col min="15110" max="15110" width="11.5703125" style="285" customWidth="1"/>
    <col min="15111" max="15111" width="2.7109375" style="285" customWidth="1"/>
    <col min="15112" max="15112" width="12.28515625" style="285" customWidth="1"/>
    <col min="15113" max="15113" width="2.7109375" style="285" customWidth="1"/>
    <col min="15114" max="15114" width="12.7109375" style="285" customWidth="1"/>
    <col min="15115" max="15115" width="1.85546875" style="285" customWidth="1"/>
    <col min="15116" max="15116" width="12.28515625" style="285" customWidth="1"/>
    <col min="15117" max="15117" width="2.42578125" style="285" customWidth="1"/>
    <col min="15118" max="15118" width="103.7109375" style="285" customWidth="1"/>
    <col min="15119" max="15360" width="9.140625" style="285"/>
    <col min="15361" max="15361" width="1.42578125" style="285" customWidth="1"/>
    <col min="15362" max="15362" width="40.42578125" style="285" customWidth="1"/>
    <col min="15363" max="15363" width="2.140625" style="285" customWidth="1"/>
    <col min="15364" max="15364" width="12.7109375" style="285" customWidth="1"/>
    <col min="15365" max="15365" width="1.85546875" style="285" customWidth="1"/>
    <col min="15366" max="15366" width="11.5703125" style="285" customWidth="1"/>
    <col min="15367" max="15367" width="2.7109375" style="285" customWidth="1"/>
    <col min="15368" max="15368" width="12.28515625" style="285" customWidth="1"/>
    <col min="15369" max="15369" width="2.7109375" style="285" customWidth="1"/>
    <col min="15370" max="15370" width="12.7109375" style="285" customWidth="1"/>
    <col min="15371" max="15371" width="1.85546875" style="285" customWidth="1"/>
    <col min="15372" max="15372" width="12.28515625" style="285" customWidth="1"/>
    <col min="15373" max="15373" width="2.42578125" style="285" customWidth="1"/>
    <col min="15374" max="15374" width="103.7109375" style="285" customWidth="1"/>
    <col min="15375" max="15616" width="9.140625" style="285"/>
    <col min="15617" max="15617" width="1.42578125" style="285" customWidth="1"/>
    <col min="15618" max="15618" width="40.42578125" style="285" customWidth="1"/>
    <col min="15619" max="15619" width="2.140625" style="285" customWidth="1"/>
    <col min="15620" max="15620" width="12.7109375" style="285" customWidth="1"/>
    <col min="15621" max="15621" width="1.85546875" style="285" customWidth="1"/>
    <col min="15622" max="15622" width="11.5703125" style="285" customWidth="1"/>
    <col min="15623" max="15623" width="2.7109375" style="285" customWidth="1"/>
    <col min="15624" max="15624" width="12.28515625" style="285" customWidth="1"/>
    <col min="15625" max="15625" width="2.7109375" style="285" customWidth="1"/>
    <col min="15626" max="15626" width="12.7109375" style="285" customWidth="1"/>
    <col min="15627" max="15627" width="1.85546875" style="285" customWidth="1"/>
    <col min="15628" max="15628" width="12.28515625" style="285" customWidth="1"/>
    <col min="15629" max="15629" width="2.42578125" style="285" customWidth="1"/>
    <col min="15630" max="15630" width="103.7109375" style="285" customWidth="1"/>
    <col min="15631" max="15872" width="9.140625" style="285"/>
    <col min="15873" max="15873" width="1.42578125" style="285" customWidth="1"/>
    <col min="15874" max="15874" width="40.42578125" style="285" customWidth="1"/>
    <col min="15875" max="15875" width="2.140625" style="285" customWidth="1"/>
    <col min="15876" max="15876" width="12.7109375" style="285" customWidth="1"/>
    <col min="15877" max="15877" width="1.85546875" style="285" customWidth="1"/>
    <col min="15878" max="15878" width="11.5703125" style="285" customWidth="1"/>
    <col min="15879" max="15879" width="2.7109375" style="285" customWidth="1"/>
    <col min="15880" max="15880" width="12.28515625" style="285" customWidth="1"/>
    <col min="15881" max="15881" width="2.7109375" style="285" customWidth="1"/>
    <col min="15882" max="15882" width="12.7109375" style="285" customWidth="1"/>
    <col min="15883" max="15883" width="1.85546875" style="285" customWidth="1"/>
    <col min="15884" max="15884" width="12.28515625" style="285" customWidth="1"/>
    <col min="15885" max="15885" width="2.42578125" style="285" customWidth="1"/>
    <col min="15886" max="15886" width="103.7109375" style="285" customWidth="1"/>
    <col min="15887" max="16128" width="9.140625" style="285"/>
    <col min="16129" max="16129" width="1.42578125" style="285" customWidth="1"/>
    <col min="16130" max="16130" width="40.42578125" style="285" customWidth="1"/>
    <col min="16131" max="16131" width="2.140625" style="285" customWidth="1"/>
    <col min="16132" max="16132" width="12.7109375" style="285" customWidth="1"/>
    <col min="16133" max="16133" width="1.85546875" style="285" customWidth="1"/>
    <col min="16134" max="16134" width="11.5703125" style="285" customWidth="1"/>
    <col min="16135" max="16135" width="2.7109375" style="285" customWidth="1"/>
    <col min="16136" max="16136" width="12.28515625" style="285" customWidth="1"/>
    <col min="16137" max="16137" width="2.7109375" style="285" customWidth="1"/>
    <col min="16138" max="16138" width="12.7109375" style="285" customWidth="1"/>
    <col min="16139" max="16139" width="1.85546875" style="285" customWidth="1"/>
    <col min="16140" max="16140" width="12.28515625" style="285" customWidth="1"/>
    <col min="16141" max="16141" width="2.42578125" style="285" customWidth="1"/>
    <col min="16142" max="16142" width="103.7109375" style="285" customWidth="1"/>
    <col min="16143" max="16384" width="9.140625" style="285"/>
  </cols>
  <sheetData>
    <row r="2" spans="1:256" ht="15">
      <c r="B2" s="286" t="s">
        <v>221</v>
      </c>
      <c r="C2" s="286"/>
      <c r="D2" s="286"/>
      <c r="E2"/>
      <c r="F2" s="286"/>
      <c r="G2" s="286"/>
      <c r="H2" s="286"/>
      <c r="I2" s="286"/>
      <c r="J2" s="286"/>
      <c r="K2" s="286"/>
      <c r="L2" s="286"/>
      <c r="M2" s="286"/>
      <c r="N2" s="286"/>
      <c r="O2" s="286"/>
    </row>
    <row r="4" spans="1:256" ht="15">
      <c r="B4" s="286" t="s">
        <v>266</v>
      </c>
      <c r="C4" s="286"/>
      <c r="D4" s="286"/>
      <c r="E4"/>
      <c r="F4" s="286"/>
      <c r="G4"/>
      <c r="H4"/>
      <c r="I4"/>
      <c r="J4"/>
      <c r="K4"/>
      <c r="L4"/>
      <c r="M4"/>
      <c r="N4"/>
      <c r="O4"/>
    </row>
    <row r="5" spans="1:256" ht="15">
      <c r="B5" s="286"/>
      <c r="C5" s="286"/>
      <c r="D5" s="356" t="s">
        <v>234</v>
      </c>
      <c r="E5"/>
      <c r="F5" s="356" t="s">
        <v>235</v>
      </c>
      <c r="G5"/>
      <c r="H5" s="357" t="s">
        <v>236</v>
      </c>
      <c r="I5" s="358"/>
      <c r="J5" s="357" t="s">
        <v>237</v>
      </c>
      <c r="K5" s="358"/>
      <c r="L5" s="356"/>
      <c r="M5" s="358"/>
      <c r="N5" s="356"/>
      <c r="O5"/>
    </row>
    <row r="6" spans="1:256" ht="15">
      <c r="B6" s="359" t="s">
        <v>253</v>
      </c>
      <c r="C6" s="291"/>
      <c r="D6" s="360" t="s">
        <v>259</v>
      </c>
      <c r="E6"/>
      <c r="F6" s="360"/>
      <c r="G6"/>
      <c r="H6" s="357" t="s">
        <v>259</v>
      </c>
      <c r="I6" s="358"/>
      <c r="J6" s="357" t="s">
        <v>260</v>
      </c>
      <c r="K6" s="358"/>
      <c r="L6" s="360" t="s">
        <v>238</v>
      </c>
      <c r="M6" s="358"/>
      <c r="N6" s="360" t="s">
        <v>239</v>
      </c>
      <c r="O6"/>
    </row>
    <row r="7" spans="1:256" ht="15">
      <c r="B7" s="364" t="s">
        <v>261</v>
      </c>
      <c r="C7" s="293"/>
      <c r="D7" s="365">
        <v>0</v>
      </c>
      <c r="E7" s="326"/>
      <c r="F7" s="362">
        <v>0</v>
      </c>
      <c r="G7"/>
      <c r="H7" s="362"/>
      <c r="I7" s="361"/>
      <c r="J7" s="362">
        <v>0</v>
      </c>
      <c r="K7" s="361"/>
      <c r="L7" s="362"/>
      <c r="M7" s="361"/>
      <c r="N7" s="363"/>
      <c r="O7"/>
    </row>
    <row r="8" spans="1:256" ht="15">
      <c r="B8" s="364"/>
      <c r="C8" s="368"/>
      <c r="D8" s="369">
        <v>0</v>
      </c>
      <c r="E8" s="326"/>
      <c r="F8" s="362">
        <v>0</v>
      </c>
      <c r="G8"/>
      <c r="H8" s="362">
        <v>0</v>
      </c>
      <c r="I8" s="361"/>
      <c r="J8" s="362">
        <v>0</v>
      </c>
      <c r="K8" s="361"/>
      <c r="L8" s="362"/>
      <c r="M8" s="361"/>
      <c r="N8" s="363"/>
      <c r="O8"/>
    </row>
    <row r="9" spans="1:256">
      <c r="D9" s="371"/>
      <c r="E9" s="326"/>
      <c r="F9" s="372"/>
    </row>
    <row r="10" spans="1:256">
      <c r="A10" s="373"/>
      <c r="B10" s="367" t="s">
        <v>254</v>
      </c>
      <c r="C10" s="354"/>
      <c r="D10" s="366">
        <f>SUM(D7:D9)</f>
        <v>0</v>
      </c>
      <c r="E10" s="370"/>
      <c r="F10" s="366">
        <v>0</v>
      </c>
      <c r="G10" s="354"/>
      <c r="H10" s="366">
        <v>0</v>
      </c>
      <c r="I10" s="366"/>
      <c r="J10" s="366">
        <v>0</v>
      </c>
      <c r="K10" s="374"/>
      <c r="L10" s="366"/>
      <c r="M10" s="37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  <c r="BB10" s="354"/>
      <c r="BC10" s="354"/>
      <c r="BD10" s="354"/>
      <c r="BE10" s="354"/>
      <c r="BF10" s="354"/>
      <c r="BG10" s="354"/>
      <c r="BH10" s="354"/>
      <c r="BI10" s="354"/>
      <c r="BJ10" s="354"/>
      <c r="BK10" s="354"/>
      <c r="BL10" s="354"/>
      <c r="BM10" s="354"/>
      <c r="BN10" s="354"/>
      <c r="BO10" s="354"/>
      <c r="BP10" s="354"/>
      <c r="BQ10" s="354"/>
      <c r="BR10" s="354"/>
      <c r="BS10" s="354"/>
      <c r="BT10" s="354"/>
      <c r="BU10" s="354"/>
      <c r="BV10" s="354"/>
      <c r="BW10" s="354"/>
      <c r="BX10" s="354"/>
      <c r="BY10" s="354"/>
      <c r="BZ10" s="354"/>
      <c r="CA10" s="354"/>
      <c r="CB10" s="354"/>
      <c r="CC10" s="354"/>
      <c r="CD10" s="354"/>
      <c r="CE10" s="354"/>
      <c r="CF10" s="354"/>
      <c r="CG10" s="354"/>
      <c r="CH10" s="354"/>
      <c r="CI10" s="354"/>
      <c r="CJ10" s="354"/>
      <c r="CK10" s="354"/>
      <c r="CL10" s="354"/>
      <c r="CM10" s="354"/>
      <c r="CN10" s="354"/>
      <c r="CO10" s="354"/>
      <c r="CP10" s="354"/>
      <c r="CQ10" s="354"/>
      <c r="CR10" s="354"/>
      <c r="CS10" s="354"/>
      <c r="CT10" s="354"/>
      <c r="CU10" s="354"/>
      <c r="CV10" s="354"/>
      <c r="CW10" s="354"/>
      <c r="CX10" s="354"/>
      <c r="CY10" s="354"/>
      <c r="CZ10" s="354"/>
      <c r="DA10" s="354"/>
      <c r="DB10" s="354"/>
      <c r="DC10" s="354"/>
      <c r="DD10" s="354"/>
      <c r="DE10" s="354"/>
      <c r="DF10" s="354"/>
      <c r="DG10" s="354"/>
      <c r="DH10" s="354"/>
      <c r="DI10" s="354"/>
      <c r="DJ10" s="354"/>
      <c r="DK10" s="354"/>
      <c r="DL10" s="354"/>
      <c r="DM10" s="354"/>
      <c r="DN10" s="354"/>
      <c r="DO10" s="354"/>
      <c r="DP10" s="354"/>
      <c r="DQ10" s="354"/>
      <c r="DR10" s="354"/>
      <c r="DS10" s="354"/>
      <c r="DT10" s="354"/>
      <c r="DU10" s="354"/>
      <c r="DV10" s="354"/>
      <c r="DW10" s="354"/>
      <c r="DX10" s="354"/>
      <c r="DY10" s="354"/>
      <c r="DZ10" s="354"/>
      <c r="EA10" s="354"/>
      <c r="EB10" s="354"/>
      <c r="EC10" s="354"/>
      <c r="ED10" s="354"/>
      <c r="EE10" s="354"/>
      <c r="EF10" s="354"/>
      <c r="EG10" s="354"/>
      <c r="EH10" s="354"/>
      <c r="EI10" s="354"/>
      <c r="EJ10" s="354"/>
      <c r="EK10" s="354"/>
      <c r="EL10" s="354"/>
      <c r="EM10" s="354"/>
      <c r="EN10" s="354"/>
      <c r="EO10" s="354"/>
      <c r="EP10" s="354"/>
      <c r="EQ10" s="354"/>
      <c r="ER10" s="354"/>
      <c r="ES10" s="354"/>
      <c r="ET10" s="354"/>
      <c r="EU10" s="354"/>
      <c r="EV10" s="354"/>
      <c r="EW10" s="354"/>
      <c r="EX10" s="354"/>
      <c r="EY10" s="354"/>
      <c r="EZ10" s="354"/>
      <c r="FA10" s="354"/>
      <c r="FB10" s="354"/>
      <c r="FC10" s="354"/>
      <c r="FD10" s="354"/>
      <c r="FE10" s="354"/>
      <c r="FF10" s="354"/>
      <c r="FG10" s="354"/>
      <c r="FH10" s="354"/>
      <c r="FI10" s="354"/>
      <c r="FJ10" s="354"/>
      <c r="FK10" s="354"/>
      <c r="FL10" s="354"/>
      <c r="FM10" s="354"/>
      <c r="FN10" s="354"/>
      <c r="FO10" s="354"/>
      <c r="FP10" s="354"/>
      <c r="FQ10" s="354"/>
      <c r="FR10" s="354"/>
      <c r="FS10" s="354"/>
      <c r="FT10" s="354"/>
      <c r="FU10" s="354"/>
      <c r="FV10" s="354"/>
      <c r="FW10" s="354"/>
      <c r="FX10" s="354"/>
      <c r="FY10" s="354"/>
      <c r="FZ10" s="354"/>
      <c r="GA10" s="354"/>
      <c r="GB10" s="354"/>
      <c r="GC10" s="354"/>
      <c r="GD10" s="354"/>
      <c r="GE10" s="354"/>
      <c r="GF10" s="354"/>
      <c r="GG10" s="354"/>
      <c r="GH10" s="354"/>
      <c r="GI10" s="354"/>
      <c r="GJ10" s="354"/>
      <c r="GK10" s="354"/>
      <c r="GL10" s="354"/>
      <c r="GM10" s="354"/>
      <c r="GN10" s="354"/>
      <c r="GO10" s="354"/>
      <c r="GP10" s="354"/>
      <c r="GQ10" s="354"/>
      <c r="GR10" s="354"/>
      <c r="GS10" s="354"/>
      <c r="GT10" s="354"/>
      <c r="GU10" s="354"/>
      <c r="GV10" s="354"/>
      <c r="GW10" s="354"/>
      <c r="GX10" s="354"/>
      <c r="GY10" s="354"/>
      <c r="GZ10" s="354"/>
      <c r="HA10" s="354"/>
      <c r="HB10" s="354"/>
      <c r="HC10" s="354"/>
      <c r="HD10" s="354"/>
      <c r="HE10" s="354"/>
      <c r="HF10" s="354"/>
      <c r="HG10" s="354"/>
      <c r="HH10" s="354"/>
      <c r="HI10" s="354"/>
      <c r="HJ10" s="354"/>
      <c r="HK10" s="354"/>
      <c r="HL10" s="354"/>
      <c r="HM10" s="354"/>
      <c r="HN10" s="354"/>
      <c r="HO10" s="354"/>
      <c r="HP10" s="354"/>
      <c r="HQ10" s="354"/>
      <c r="HR10" s="354"/>
      <c r="HS10" s="354"/>
      <c r="HT10" s="354"/>
      <c r="HU10" s="354"/>
      <c r="HV10" s="354"/>
      <c r="HW10" s="354"/>
      <c r="HX10" s="354"/>
      <c r="HY10" s="354"/>
      <c r="HZ10" s="354"/>
      <c r="IA10" s="354"/>
      <c r="IB10" s="354"/>
      <c r="IC10" s="354"/>
      <c r="ID10" s="354"/>
      <c r="IE10" s="354"/>
      <c r="IF10" s="354"/>
      <c r="IG10" s="354"/>
      <c r="IH10" s="354"/>
      <c r="II10" s="354"/>
      <c r="IJ10" s="354"/>
      <c r="IK10" s="354"/>
      <c r="IL10" s="354"/>
      <c r="IM10" s="354"/>
      <c r="IN10" s="354"/>
      <c r="IO10" s="354"/>
      <c r="IP10" s="354"/>
      <c r="IQ10" s="354"/>
      <c r="IR10" s="354"/>
      <c r="IS10" s="354"/>
      <c r="IT10" s="354"/>
      <c r="IU10" s="354"/>
      <c r="IV10" s="354"/>
    </row>
    <row r="11" spans="1:256">
      <c r="A11" s="373"/>
      <c r="B11" s="354"/>
      <c r="C11" s="354"/>
      <c r="D11" s="375"/>
      <c r="E11" s="370"/>
      <c r="F11" s="375"/>
      <c r="G11" s="354"/>
      <c r="H11" s="375"/>
      <c r="I11" s="370"/>
      <c r="J11" s="375"/>
      <c r="K11" s="374"/>
      <c r="L11" s="375"/>
      <c r="M11" s="37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4"/>
      <c r="AZ11" s="354"/>
      <c r="BA11" s="354"/>
      <c r="BB11" s="354"/>
      <c r="BC11" s="354"/>
      <c r="BD11" s="354"/>
      <c r="BE11" s="354"/>
      <c r="BF11" s="354"/>
      <c r="BG11" s="354"/>
      <c r="BH11" s="354"/>
      <c r="BI11" s="354"/>
      <c r="BJ11" s="354"/>
      <c r="BK11" s="354"/>
      <c r="BL11" s="354"/>
      <c r="BM11" s="354"/>
      <c r="BN11" s="354"/>
      <c r="BO11" s="354"/>
      <c r="BP11" s="354"/>
      <c r="BQ11" s="354"/>
      <c r="BR11" s="354"/>
      <c r="BS11" s="354"/>
      <c r="BT11" s="354"/>
      <c r="BU11" s="354"/>
      <c r="BV11" s="354"/>
      <c r="BW11" s="354"/>
      <c r="BX11" s="354"/>
      <c r="BY11" s="354"/>
      <c r="BZ11" s="354"/>
      <c r="CA11" s="354"/>
      <c r="CB11" s="354"/>
      <c r="CC11" s="354"/>
      <c r="CD11" s="354"/>
      <c r="CE11" s="354"/>
      <c r="CF11" s="354"/>
      <c r="CG11" s="354"/>
      <c r="CH11" s="354"/>
      <c r="CI11" s="354"/>
      <c r="CJ11" s="354"/>
      <c r="CK11" s="354"/>
      <c r="CL11" s="354"/>
      <c r="CM11" s="354"/>
      <c r="CN11" s="354"/>
      <c r="CO11" s="354"/>
      <c r="CP11" s="354"/>
      <c r="CQ11" s="354"/>
      <c r="CR11" s="354"/>
      <c r="CS11" s="354"/>
      <c r="CT11" s="354"/>
      <c r="CU11" s="354"/>
      <c r="CV11" s="354"/>
      <c r="CW11" s="354"/>
      <c r="CX11" s="354"/>
      <c r="CY11" s="354"/>
      <c r="CZ11" s="354"/>
      <c r="DA11" s="354"/>
      <c r="DB11" s="354"/>
      <c r="DC11" s="354"/>
      <c r="DD11" s="354"/>
      <c r="DE11" s="354"/>
      <c r="DF11" s="354"/>
      <c r="DG11" s="354"/>
      <c r="DH11" s="354"/>
      <c r="DI11" s="354"/>
      <c r="DJ11" s="354"/>
      <c r="DK11" s="354"/>
      <c r="DL11" s="354"/>
      <c r="DM11" s="354"/>
      <c r="DN11" s="354"/>
      <c r="DO11" s="354"/>
      <c r="DP11" s="354"/>
      <c r="DQ11" s="354"/>
      <c r="DR11" s="354"/>
      <c r="DS11" s="354"/>
      <c r="DT11" s="354"/>
      <c r="DU11" s="354"/>
      <c r="DV11" s="354"/>
      <c r="DW11" s="354"/>
      <c r="DX11" s="354"/>
      <c r="DY11" s="354"/>
      <c r="DZ11" s="354"/>
      <c r="EA11" s="354"/>
      <c r="EB11" s="354"/>
      <c r="EC11" s="354"/>
      <c r="ED11" s="354"/>
      <c r="EE11" s="354"/>
      <c r="EF11" s="354"/>
      <c r="EG11" s="354"/>
      <c r="EH11" s="354"/>
      <c r="EI11" s="354"/>
      <c r="EJ11" s="354"/>
      <c r="EK11" s="354"/>
      <c r="EL11" s="354"/>
      <c r="EM11" s="354"/>
      <c r="EN11" s="354"/>
      <c r="EO11" s="354"/>
      <c r="EP11" s="354"/>
      <c r="EQ11" s="354"/>
      <c r="ER11" s="354"/>
      <c r="ES11" s="354"/>
      <c r="ET11" s="354"/>
      <c r="EU11" s="354"/>
      <c r="EV11" s="354"/>
      <c r="EW11" s="354"/>
      <c r="EX11" s="354"/>
      <c r="EY11" s="354"/>
      <c r="EZ11" s="354"/>
      <c r="FA11" s="354"/>
      <c r="FB11" s="354"/>
      <c r="FC11" s="354"/>
      <c r="FD11" s="354"/>
      <c r="FE11" s="354"/>
      <c r="FF11" s="354"/>
      <c r="FG11" s="354"/>
      <c r="FH11" s="354"/>
      <c r="FI11" s="354"/>
      <c r="FJ11" s="354"/>
      <c r="FK11" s="354"/>
      <c r="FL11" s="354"/>
      <c r="FM11" s="354"/>
      <c r="FN11" s="354"/>
      <c r="FO11" s="354"/>
      <c r="FP11" s="354"/>
      <c r="FQ11" s="354"/>
      <c r="FR11" s="354"/>
      <c r="FS11" s="354"/>
      <c r="FT11" s="354"/>
      <c r="FU11" s="354"/>
      <c r="FV11" s="354"/>
      <c r="FW11" s="354"/>
      <c r="FX11" s="354"/>
      <c r="FY11" s="354"/>
      <c r="FZ11" s="354"/>
      <c r="GA11" s="354"/>
      <c r="GB11" s="354"/>
      <c r="GC11" s="354"/>
      <c r="GD11" s="354"/>
      <c r="GE11" s="354"/>
      <c r="GF11" s="354"/>
      <c r="GG11" s="354"/>
      <c r="GH11" s="354"/>
      <c r="GI11" s="354"/>
      <c r="GJ11" s="354"/>
      <c r="GK11" s="354"/>
      <c r="GL11" s="354"/>
      <c r="GM11" s="354"/>
      <c r="GN11" s="354"/>
      <c r="GO11" s="354"/>
      <c r="GP11" s="354"/>
      <c r="GQ11" s="354"/>
      <c r="GR11" s="354"/>
      <c r="GS11" s="354"/>
      <c r="GT11" s="354"/>
      <c r="GU11" s="354"/>
      <c r="GV11" s="354"/>
      <c r="GW11" s="354"/>
      <c r="GX11" s="354"/>
      <c r="GY11" s="354"/>
      <c r="GZ11" s="354"/>
      <c r="HA11" s="354"/>
      <c r="HB11" s="354"/>
      <c r="HC11" s="354"/>
      <c r="HD11" s="354"/>
      <c r="HE11" s="354"/>
      <c r="HF11" s="354"/>
      <c r="HG11" s="354"/>
      <c r="HH11" s="354"/>
      <c r="HI11" s="354"/>
      <c r="HJ11" s="354"/>
      <c r="HK11" s="354"/>
      <c r="HL11" s="354"/>
      <c r="HM11" s="354"/>
      <c r="HN11" s="354"/>
      <c r="HO11" s="354"/>
      <c r="HP11" s="354"/>
      <c r="HQ11" s="354"/>
      <c r="HR11" s="354"/>
      <c r="HS11" s="354"/>
      <c r="HT11" s="354"/>
      <c r="HU11" s="354"/>
      <c r="HV11" s="354"/>
      <c r="HW11" s="354"/>
      <c r="HX11" s="354"/>
      <c r="HY11" s="354"/>
      <c r="HZ11" s="354"/>
      <c r="IA11" s="354"/>
      <c r="IB11" s="354"/>
      <c r="IC11" s="354"/>
      <c r="ID11" s="354"/>
      <c r="IE11" s="354"/>
      <c r="IF11" s="354"/>
      <c r="IG11" s="354"/>
      <c r="IH11" s="354"/>
      <c r="II11" s="354"/>
      <c r="IJ11" s="354"/>
      <c r="IK11" s="354"/>
      <c r="IL11" s="354"/>
      <c r="IM11" s="354"/>
      <c r="IN11" s="354"/>
      <c r="IO11" s="354"/>
      <c r="IP11" s="354"/>
      <c r="IQ11" s="354"/>
      <c r="IR11" s="354"/>
      <c r="IS11" s="354"/>
      <c r="IT11" s="354"/>
      <c r="IU11" s="354"/>
      <c r="IV11" s="354"/>
    </row>
    <row r="12" spans="1:256">
      <c r="B12" s="354"/>
    </row>
    <row r="15" spans="1:256">
      <c r="B15" s="354" t="s">
        <v>250</v>
      </c>
    </row>
    <row r="16" spans="1:256">
      <c r="B16" s="354" t="s">
        <v>251</v>
      </c>
    </row>
    <row r="17" spans="2:2">
      <c r="B17" s="354" t="s">
        <v>252</v>
      </c>
    </row>
  </sheetData>
  <pageMargins left="0.7" right="0.7" top="0.75" bottom="0.75" header="0.3" footer="0.3"/>
  <pageSetup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BE3C-DCE8-4706-82C4-86F69D799DBA}">
  <dimension ref="A2:P28"/>
  <sheetViews>
    <sheetView zoomScaleNormal="100" workbookViewId="0">
      <selection activeCell="N32" sqref="N32"/>
    </sheetView>
  </sheetViews>
  <sheetFormatPr defaultColWidth="9.140625" defaultRowHeight="12.75"/>
  <cols>
    <col min="1" max="1" width="1.7109375" style="284" customWidth="1"/>
    <col min="2" max="3" width="9.140625" style="285" hidden="1" customWidth="1"/>
    <col min="4" max="5" width="12.85546875" style="285" hidden="1" customWidth="1"/>
    <col min="6" max="7" width="14.7109375" style="285" hidden="1" customWidth="1"/>
    <col min="8" max="8" width="4" style="285" customWidth="1"/>
    <col min="9" max="10" width="9.140625" style="285"/>
    <col min="11" max="11" width="12.85546875" style="285" customWidth="1"/>
    <col min="12" max="12" width="9.140625" style="285"/>
    <col min="13" max="15" width="14.7109375" style="285" customWidth="1"/>
    <col min="16" max="16" width="31" style="285" customWidth="1"/>
    <col min="17" max="17" width="10.28515625" style="285" customWidth="1"/>
    <col min="18" max="256" width="9.140625" style="285"/>
    <col min="257" max="257" width="1.7109375" style="285" customWidth="1"/>
    <col min="258" max="263" width="0" style="285" hidden="1" customWidth="1"/>
    <col min="264" max="264" width="4" style="285" customWidth="1"/>
    <col min="265" max="266" width="9.140625" style="285"/>
    <col min="267" max="267" width="12.85546875" style="285" customWidth="1"/>
    <col min="268" max="268" width="9.140625" style="285"/>
    <col min="269" max="271" width="14.7109375" style="285" customWidth="1"/>
    <col min="272" max="272" width="31" style="285" customWidth="1"/>
    <col min="273" max="273" width="10.28515625" style="285" customWidth="1"/>
    <col min="274" max="512" width="9.140625" style="285"/>
    <col min="513" max="513" width="1.7109375" style="285" customWidth="1"/>
    <col min="514" max="519" width="0" style="285" hidden="1" customWidth="1"/>
    <col min="520" max="520" width="4" style="285" customWidth="1"/>
    <col min="521" max="522" width="9.140625" style="285"/>
    <col min="523" max="523" width="12.85546875" style="285" customWidth="1"/>
    <col min="524" max="524" width="9.140625" style="285"/>
    <col min="525" max="527" width="14.7109375" style="285" customWidth="1"/>
    <col min="528" max="528" width="31" style="285" customWidth="1"/>
    <col min="529" max="529" width="10.28515625" style="285" customWidth="1"/>
    <col min="530" max="768" width="9.140625" style="285"/>
    <col min="769" max="769" width="1.7109375" style="285" customWidth="1"/>
    <col min="770" max="775" width="0" style="285" hidden="1" customWidth="1"/>
    <col min="776" max="776" width="4" style="285" customWidth="1"/>
    <col min="777" max="778" width="9.140625" style="285"/>
    <col min="779" max="779" width="12.85546875" style="285" customWidth="1"/>
    <col min="780" max="780" width="9.140625" style="285"/>
    <col min="781" max="783" width="14.7109375" style="285" customWidth="1"/>
    <col min="784" max="784" width="31" style="285" customWidth="1"/>
    <col min="785" max="785" width="10.28515625" style="285" customWidth="1"/>
    <col min="786" max="1024" width="9.140625" style="285"/>
    <col min="1025" max="1025" width="1.7109375" style="285" customWidth="1"/>
    <col min="1026" max="1031" width="0" style="285" hidden="1" customWidth="1"/>
    <col min="1032" max="1032" width="4" style="285" customWidth="1"/>
    <col min="1033" max="1034" width="9.140625" style="285"/>
    <col min="1035" max="1035" width="12.85546875" style="285" customWidth="1"/>
    <col min="1036" max="1036" width="9.140625" style="285"/>
    <col min="1037" max="1039" width="14.7109375" style="285" customWidth="1"/>
    <col min="1040" max="1040" width="31" style="285" customWidth="1"/>
    <col min="1041" max="1041" width="10.28515625" style="285" customWidth="1"/>
    <col min="1042" max="1280" width="9.140625" style="285"/>
    <col min="1281" max="1281" width="1.7109375" style="285" customWidth="1"/>
    <col min="1282" max="1287" width="0" style="285" hidden="1" customWidth="1"/>
    <col min="1288" max="1288" width="4" style="285" customWidth="1"/>
    <col min="1289" max="1290" width="9.140625" style="285"/>
    <col min="1291" max="1291" width="12.85546875" style="285" customWidth="1"/>
    <col min="1292" max="1292" width="9.140625" style="285"/>
    <col min="1293" max="1295" width="14.7109375" style="285" customWidth="1"/>
    <col min="1296" max="1296" width="31" style="285" customWidth="1"/>
    <col min="1297" max="1297" width="10.28515625" style="285" customWidth="1"/>
    <col min="1298" max="1536" width="9.140625" style="285"/>
    <col min="1537" max="1537" width="1.7109375" style="285" customWidth="1"/>
    <col min="1538" max="1543" width="0" style="285" hidden="1" customWidth="1"/>
    <col min="1544" max="1544" width="4" style="285" customWidth="1"/>
    <col min="1545" max="1546" width="9.140625" style="285"/>
    <col min="1547" max="1547" width="12.85546875" style="285" customWidth="1"/>
    <col min="1548" max="1548" width="9.140625" style="285"/>
    <col min="1549" max="1551" width="14.7109375" style="285" customWidth="1"/>
    <col min="1552" max="1552" width="31" style="285" customWidth="1"/>
    <col min="1553" max="1553" width="10.28515625" style="285" customWidth="1"/>
    <col min="1554" max="1792" width="9.140625" style="285"/>
    <col min="1793" max="1793" width="1.7109375" style="285" customWidth="1"/>
    <col min="1794" max="1799" width="0" style="285" hidden="1" customWidth="1"/>
    <col min="1800" max="1800" width="4" style="285" customWidth="1"/>
    <col min="1801" max="1802" width="9.140625" style="285"/>
    <col min="1803" max="1803" width="12.85546875" style="285" customWidth="1"/>
    <col min="1804" max="1804" width="9.140625" style="285"/>
    <col min="1805" max="1807" width="14.7109375" style="285" customWidth="1"/>
    <col min="1808" max="1808" width="31" style="285" customWidth="1"/>
    <col min="1809" max="1809" width="10.28515625" style="285" customWidth="1"/>
    <col min="1810" max="2048" width="9.140625" style="285"/>
    <col min="2049" max="2049" width="1.7109375" style="285" customWidth="1"/>
    <col min="2050" max="2055" width="0" style="285" hidden="1" customWidth="1"/>
    <col min="2056" max="2056" width="4" style="285" customWidth="1"/>
    <col min="2057" max="2058" width="9.140625" style="285"/>
    <col min="2059" max="2059" width="12.85546875" style="285" customWidth="1"/>
    <col min="2060" max="2060" width="9.140625" style="285"/>
    <col min="2061" max="2063" width="14.7109375" style="285" customWidth="1"/>
    <col min="2064" max="2064" width="31" style="285" customWidth="1"/>
    <col min="2065" max="2065" width="10.28515625" style="285" customWidth="1"/>
    <col min="2066" max="2304" width="9.140625" style="285"/>
    <col min="2305" max="2305" width="1.7109375" style="285" customWidth="1"/>
    <col min="2306" max="2311" width="0" style="285" hidden="1" customWidth="1"/>
    <col min="2312" max="2312" width="4" style="285" customWidth="1"/>
    <col min="2313" max="2314" width="9.140625" style="285"/>
    <col min="2315" max="2315" width="12.85546875" style="285" customWidth="1"/>
    <col min="2316" max="2316" width="9.140625" style="285"/>
    <col min="2317" max="2319" width="14.7109375" style="285" customWidth="1"/>
    <col min="2320" max="2320" width="31" style="285" customWidth="1"/>
    <col min="2321" max="2321" width="10.28515625" style="285" customWidth="1"/>
    <col min="2322" max="2560" width="9.140625" style="285"/>
    <col min="2561" max="2561" width="1.7109375" style="285" customWidth="1"/>
    <col min="2562" max="2567" width="0" style="285" hidden="1" customWidth="1"/>
    <col min="2568" max="2568" width="4" style="285" customWidth="1"/>
    <col min="2569" max="2570" width="9.140625" style="285"/>
    <col min="2571" max="2571" width="12.85546875" style="285" customWidth="1"/>
    <col min="2572" max="2572" width="9.140625" style="285"/>
    <col min="2573" max="2575" width="14.7109375" style="285" customWidth="1"/>
    <col min="2576" max="2576" width="31" style="285" customWidth="1"/>
    <col min="2577" max="2577" width="10.28515625" style="285" customWidth="1"/>
    <col min="2578" max="2816" width="9.140625" style="285"/>
    <col min="2817" max="2817" width="1.7109375" style="285" customWidth="1"/>
    <col min="2818" max="2823" width="0" style="285" hidden="1" customWidth="1"/>
    <col min="2824" max="2824" width="4" style="285" customWidth="1"/>
    <col min="2825" max="2826" width="9.140625" style="285"/>
    <col min="2827" max="2827" width="12.85546875" style="285" customWidth="1"/>
    <col min="2828" max="2828" width="9.140625" style="285"/>
    <col min="2829" max="2831" width="14.7109375" style="285" customWidth="1"/>
    <col min="2832" max="2832" width="31" style="285" customWidth="1"/>
    <col min="2833" max="2833" width="10.28515625" style="285" customWidth="1"/>
    <col min="2834" max="3072" width="9.140625" style="285"/>
    <col min="3073" max="3073" width="1.7109375" style="285" customWidth="1"/>
    <col min="3074" max="3079" width="0" style="285" hidden="1" customWidth="1"/>
    <col min="3080" max="3080" width="4" style="285" customWidth="1"/>
    <col min="3081" max="3082" width="9.140625" style="285"/>
    <col min="3083" max="3083" width="12.85546875" style="285" customWidth="1"/>
    <col min="3084" max="3084" width="9.140625" style="285"/>
    <col min="3085" max="3087" width="14.7109375" style="285" customWidth="1"/>
    <col min="3088" max="3088" width="31" style="285" customWidth="1"/>
    <col min="3089" max="3089" width="10.28515625" style="285" customWidth="1"/>
    <col min="3090" max="3328" width="9.140625" style="285"/>
    <col min="3329" max="3329" width="1.7109375" style="285" customWidth="1"/>
    <col min="3330" max="3335" width="0" style="285" hidden="1" customWidth="1"/>
    <col min="3336" max="3336" width="4" style="285" customWidth="1"/>
    <col min="3337" max="3338" width="9.140625" style="285"/>
    <col min="3339" max="3339" width="12.85546875" style="285" customWidth="1"/>
    <col min="3340" max="3340" width="9.140625" style="285"/>
    <col min="3341" max="3343" width="14.7109375" style="285" customWidth="1"/>
    <col min="3344" max="3344" width="31" style="285" customWidth="1"/>
    <col min="3345" max="3345" width="10.28515625" style="285" customWidth="1"/>
    <col min="3346" max="3584" width="9.140625" style="285"/>
    <col min="3585" max="3585" width="1.7109375" style="285" customWidth="1"/>
    <col min="3586" max="3591" width="0" style="285" hidden="1" customWidth="1"/>
    <col min="3592" max="3592" width="4" style="285" customWidth="1"/>
    <col min="3593" max="3594" width="9.140625" style="285"/>
    <col min="3595" max="3595" width="12.85546875" style="285" customWidth="1"/>
    <col min="3596" max="3596" width="9.140625" style="285"/>
    <col min="3597" max="3599" width="14.7109375" style="285" customWidth="1"/>
    <col min="3600" max="3600" width="31" style="285" customWidth="1"/>
    <col min="3601" max="3601" width="10.28515625" style="285" customWidth="1"/>
    <col min="3602" max="3840" width="9.140625" style="285"/>
    <col min="3841" max="3841" width="1.7109375" style="285" customWidth="1"/>
    <col min="3842" max="3847" width="0" style="285" hidden="1" customWidth="1"/>
    <col min="3848" max="3848" width="4" style="285" customWidth="1"/>
    <col min="3849" max="3850" width="9.140625" style="285"/>
    <col min="3851" max="3851" width="12.85546875" style="285" customWidth="1"/>
    <col min="3852" max="3852" width="9.140625" style="285"/>
    <col min="3853" max="3855" width="14.7109375" style="285" customWidth="1"/>
    <col min="3856" max="3856" width="31" style="285" customWidth="1"/>
    <col min="3857" max="3857" width="10.28515625" style="285" customWidth="1"/>
    <col min="3858" max="4096" width="9.140625" style="285"/>
    <col min="4097" max="4097" width="1.7109375" style="285" customWidth="1"/>
    <col min="4098" max="4103" width="0" style="285" hidden="1" customWidth="1"/>
    <col min="4104" max="4104" width="4" style="285" customWidth="1"/>
    <col min="4105" max="4106" width="9.140625" style="285"/>
    <col min="4107" max="4107" width="12.85546875" style="285" customWidth="1"/>
    <col min="4108" max="4108" width="9.140625" style="285"/>
    <col min="4109" max="4111" width="14.7109375" style="285" customWidth="1"/>
    <col min="4112" max="4112" width="31" style="285" customWidth="1"/>
    <col min="4113" max="4113" width="10.28515625" style="285" customWidth="1"/>
    <col min="4114" max="4352" width="9.140625" style="285"/>
    <col min="4353" max="4353" width="1.7109375" style="285" customWidth="1"/>
    <col min="4354" max="4359" width="0" style="285" hidden="1" customWidth="1"/>
    <col min="4360" max="4360" width="4" style="285" customWidth="1"/>
    <col min="4361" max="4362" width="9.140625" style="285"/>
    <col min="4363" max="4363" width="12.85546875" style="285" customWidth="1"/>
    <col min="4364" max="4364" width="9.140625" style="285"/>
    <col min="4365" max="4367" width="14.7109375" style="285" customWidth="1"/>
    <col min="4368" max="4368" width="31" style="285" customWidth="1"/>
    <col min="4369" max="4369" width="10.28515625" style="285" customWidth="1"/>
    <col min="4370" max="4608" width="9.140625" style="285"/>
    <col min="4609" max="4609" width="1.7109375" style="285" customWidth="1"/>
    <col min="4610" max="4615" width="0" style="285" hidden="1" customWidth="1"/>
    <col min="4616" max="4616" width="4" style="285" customWidth="1"/>
    <col min="4617" max="4618" width="9.140625" style="285"/>
    <col min="4619" max="4619" width="12.85546875" style="285" customWidth="1"/>
    <col min="4620" max="4620" width="9.140625" style="285"/>
    <col min="4621" max="4623" width="14.7109375" style="285" customWidth="1"/>
    <col min="4624" max="4624" width="31" style="285" customWidth="1"/>
    <col min="4625" max="4625" width="10.28515625" style="285" customWidth="1"/>
    <col min="4626" max="4864" width="9.140625" style="285"/>
    <col min="4865" max="4865" width="1.7109375" style="285" customWidth="1"/>
    <col min="4866" max="4871" width="0" style="285" hidden="1" customWidth="1"/>
    <col min="4872" max="4872" width="4" style="285" customWidth="1"/>
    <col min="4873" max="4874" width="9.140625" style="285"/>
    <col min="4875" max="4875" width="12.85546875" style="285" customWidth="1"/>
    <col min="4876" max="4876" width="9.140625" style="285"/>
    <col min="4877" max="4879" width="14.7109375" style="285" customWidth="1"/>
    <col min="4880" max="4880" width="31" style="285" customWidth="1"/>
    <col min="4881" max="4881" width="10.28515625" style="285" customWidth="1"/>
    <col min="4882" max="5120" width="9.140625" style="285"/>
    <col min="5121" max="5121" width="1.7109375" style="285" customWidth="1"/>
    <col min="5122" max="5127" width="0" style="285" hidden="1" customWidth="1"/>
    <col min="5128" max="5128" width="4" style="285" customWidth="1"/>
    <col min="5129" max="5130" width="9.140625" style="285"/>
    <col min="5131" max="5131" width="12.85546875" style="285" customWidth="1"/>
    <col min="5132" max="5132" width="9.140625" style="285"/>
    <col min="5133" max="5135" width="14.7109375" style="285" customWidth="1"/>
    <col min="5136" max="5136" width="31" style="285" customWidth="1"/>
    <col min="5137" max="5137" width="10.28515625" style="285" customWidth="1"/>
    <col min="5138" max="5376" width="9.140625" style="285"/>
    <col min="5377" max="5377" width="1.7109375" style="285" customWidth="1"/>
    <col min="5378" max="5383" width="0" style="285" hidden="1" customWidth="1"/>
    <col min="5384" max="5384" width="4" style="285" customWidth="1"/>
    <col min="5385" max="5386" width="9.140625" style="285"/>
    <col min="5387" max="5387" width="12.85546875" style="285" customWidth="1"/>
    <col min="5388" max="5388" width="9.140625" style="285"/>
    <col min="5389" max="5391" width="14.7109375" style="285" customWidth="1"/>
    <col min="5392" max="5392" width="31" style="285" customWidth="1"/>
    <col min="5393" max="5393" width="10.28515625" style="285" customWidth="1"/>
    <col min="5394" max="5632" width="9.140625" style="285"/>
    <col min="5633" max="5633" width="1.7109375" style="285" customWidth="1"/>
    <col min="5634" max="5639" width="0" style="285" hidden="1" customWidth="1"/>
    <col min="5640" max="5640" width="4" style="285" customWidth="1"/>
    <col min="5641" max="5642" width="9.140625" style="285"/>
    <col min="5643" max="5643" width="12.85546875" style="285" customWidth="1"/>
    <col min="5644" max="5644" width="9.140625" style="285"/>
    <col min="5645" max="5647" width="14.7109375" style="285" customWidth="1"/>
    <col min="5648" max="5648" width="31" style="285" customWidth="1"/>
    <col min="5649" max="5649" width="10.28515625" style="285" customWidth="1"/>
    <col min="5650" max="5888" width="9.140625" style="285"/>
    <col min="5889" max="5889" width="1.7109375" style="285" customWidth="1"/>
    <col min="5890" max="5895" width="0" style="285" hidden="1" customWidth="1"/>
    <col min="5896" max="5896" width="4" style="285" customWidth="1"/>
    <col min="5897" max="5898" width="9.140625" style="285"/>
    <col min="5899" max="5899" width="12.85546875" style="285" customWidth="1"/>
    <col min="5900" max="5900" width="9.140625" style="285"/>
    <col min="5901" max="5903" width="14.7109375" style="285" customWidth="1"/>
    <col min="5904" max="5904" width="31" style="285" customWidth="1"/>
    <col min="5905" max="5905" width="10.28515625" style="285" customWidth="1"/>
    <col min="5906" max="6144" width="9.140625" style="285"/>
    <col min="6145" max="6145" width="1.7109375" style="285" customWidth="1"/>
    <col min="6146" max="6151" width="0" style="285" hidden="1" customWidth="1"/>
    <col min="6152" max="6152" width="4" style="285" customWidth="1"/>
    <col min="6153" max="6154" width="9.140625" style="285"/>
    <col min="6155" max="6155" width="12.85546875" style="285" customWidth="1"/>
    <col min="6156" max="6156" width="9.140625" style="285"/>
    <col min="6157" max="6159" width="14.7109375" style="285" customWidth="1"/>
    <col min="6160" max="6160" width="31" style="285" customWidth="1"/>
    <col min="6161" max="6161" width="10.28515625" style="285" customWidth="1"/>
    <col min="6162" max="6400" width="9.140625" style="285"/>
    <col min="6401" max="6401" width="1.7109375" style="285" customWidth="1"/>
    <col min="6402" max="6407" width="0" style="285" hidden="1" customWidth="1"/>
    <col min="6408" max="6408" width="4" style="285" customWidth="1"/>
    <col min="6409" max="6410" width="9.140625" style="285"/>
    <col min="6411" max="6411" width="12.85546875" style="285" customWidth="1"/>
    <col min="6412" max="6412" width="9.140625" style="285"/>
    <col min="6413" max="6415" width="14.7109375" style="285" customWidth="1"/>
    <col min="6416" max="6416" width="31" style="285" customWidth="1"/>
    <col min="6417" max="6417" width="10.28515625" style="285" customWidth="1"/>
    <col min="6418" max="6656" width="9.140625" style="285"/>
    <col min="6657" max="6657" width="1.7109375" style="285" customWidth="1"/>
    <col min="6658" max="6663" width="0" style="285" hidden="1" customWidth="1"/>
    <col min="6664" max="6664" width="4" style="285" customWidth="1"/>
    <col min="6665" max="6666" width="9.140625" style="285"/>
    <col min="6667" max="6667" width="12.85546875" style="285" customWidth="1"/>
    <col min="6668" max="6668" width="9.140625" style="285"/>
    <col min="6669" max="6671" width="14.7109375" style="285" customWidth="1"/>
    <col min="6672" max="6672" width="31" style="285" customWidth="1"/>
    <col min="6673" max="6673" width="10.28515625" style="285" customWidth="1"/>
    <col min="6674" max="6912" width="9.140625" style="285"/>
    <col min="6913" max="6913" width="1.7109375" style="285" customWidth="1"/>
    <col min="6914" max="6919" width="0" style="285" hidden="1" customWidth="1"/>
    <col min="6920" max="6920" width="4" style="285" customWidth="1"/>
    <col min="6921" max="6922" width="9.140625" style="285"/>
    <col min="6923" max="6923" width="12.85546875" style="285" customWidth="1"/>
    <col min="6924" max="6924" width="9.140625" style="285"/>
    <col min="6925" max="6927" width="14.7109375" style="285" customWidth="1"/>
    <col min="6928" max="6928" width="31" style="285" customWidth="1"/>
    <col min="6929" max="6929" width="10.28515625" style="285" customWidth="1"/>
    <col min="6930" max="7168" width="9.140625" style="285"/>
    <col min="7169" max="7169" width="1.7109375" style="285" customWidth="1"/>
    <col min="7170" max="7175" width="0" style="285" hidden="1" customWidth="1"/>
    <col min="7176" max="7176" width="4" style="285" customWidth="1"/>
    <col min="7177" max="7178" width="9.140625" style="285"/>
    <col min="7179" max="7179" width="12.85546875" style="285" customWidth="1"/>
    <col min="7180" max="7180" width="9.140625" style="285"/>
    <col min="7181" max="7183" width="14.7109375" style="285" customWidth="1"/>
    <col min="7184" max="7184" width="31" style="285" customWidth="1"/>
    <col min="7185" max="7185" width="10.28515625" style="285" customWidth="1"/>
    <col min="7186" max="7424" width="9.140625" style="285"/>
    <col min="7425" max="7425" width="1.7109375" style="285" customWidth="1"/>
    <col min="7426" max="7431" width="0" style="285" hidden="1" customWidth="1"/>
    <col min="7432" max="7432" width="4" style="285" customWidth="1"/>
    <col min="7433" max="7434" width="9.140625" style="285"/>
    <col min="7435" max="7435" width="12.85546875" style="285" customWidth="1"/>
    <col min="7436" max="7436" width="9.140625" style="285"/>
    <col min="7437" max="7439" width="14.7109375" style="285" customWidth="1"/>
    <col min="7440" max="7440" width="31" style="285" customWidth="1"/>
    <col min="7441" max="7441" width="10.28515625" style="285" customWidth="1"/>
    <col min="7442" max="7680" width="9.140625" style="285"/>
    <col min="7681" max="7681" width="1.7109375" style="285" customWidth="1"/>
    <col min="7682" max="7687" width="0" style="285" hidden="1" customWidth="1"/>
    <col min="7688" max="7688" width="4" style="285" customWidth="1"/>
    <col min="7689" max="7690" width="9.140625" style="285"/>
    <col min="7691" max="7691" width="12.85546875" style="285" customWidth="1"/>
    <col min="7692" max="7692" width="9.140625" style="285"/>
    <col min="7693" max="7695" width="14.7109375" style="285" customWidth="1"/>
    <col min="7696" max="7696" width="31" style="285" customWidth="1"/>
    <col min="7697" max="7697" width="10.28515625" style="285" customWidth="1"/>
    <col min="7698" max="7936" width="9.140625" style="285"/>
    <col min="7937" max="7937" width="1.7109375" style="285" customWidth="1"/>
    <col min="7938" max="7943" width="0" style="285" hidden="1" customWidth="1"/>
    <col min="7944" max="7944" width="4" style="285" customWidth="1"/>
    <col min="7945" max="7946" width="9.140625" style="285"/>
    <col min="7947" max="7947" width="12.85546875" style="285" customWidth="1"/>
    <col min="7948" max="7948" width="9.140625" style="285"/>
    <col min="7949" max="7951" width="14.7109375" style="285" customWidth="1"/>
    <col min="7952" max="7952" width="31" style="285" customWidth="1"/>
    <col min="7953" max="7953" width="10.28515625" style="285" customWidth="1"/>
    <col min="7954" max="8192" width="9.140625" style="285"/>
    <col min="8193" max="8193" width="1.7109375" style="285" customWidth="1"/>
    <col min="8194" max="8199" width="0" style="285" hidden="1" customWidth="1"/>
    <col min="8200" max="8200" width="4" style="285" customWidth="1"/>
    <col min="8201" max="8202" width="9.140625" style="285"/>
    <col min="8203" max="8203" width="12.85546875" style="285" customWidth="1"/>
    <col min="8204" max="8204" width="9.140625" style="285"/>
    <col min="8205" max="8207" width="14.7109375" style="285" customWidth="1"/>
    <col min="8208" max="8208" width="31" style="285" customWidth="1"/>
    <col min="8209" max="8209" width="10.28515625" style="285" customWidth="1"/>
    <col min="8210" max="8448" width="9.140625" style="285"/>
    <col min="8449" max="8449" width="1.7109375" style="285" customWidth="1"/>
    <col min="8450" max="8455" width="0" style="285" hidden="1" customWidth="1"/>
    <col min="8456" max="8456" width="4" style="285" customWidth="1"/>
    <col min="8457" max="8458" width="9.140625" style="285"/>
    <col min="8459" max="8459" width="12.85546875" style="285" customWidth="1"/>
    <col min="8460" max="8460" width="9.140625" style="285"/>
    <col min="8461" max="8463" width="14.7109375" style="285" customWidth="1"/>
    <col min="8464" max="8464" width="31" style="285" customWidth="1"/>
    <col min="8465" max="8465" width="10.28515625" style="285" customWidth="1"/>
    <col min="8466" max="8704" width="9.140625" style="285"/>
    <col min="8705" max="8705" width="1.7109375" style="285" customWidth="1"/>
    <col min="8706" max="8711" width="0" style="285" hidden="1" customWidth="1"/>
    <col min="8712" max="8712" width="4" style="285" customWidth="1"/>
    <col min="8713" max="8714" width="9.140625" style="285"/>
    <col min="8715" max="8715" width="12.85546875" style="285" customWidth="1"/>
    <col min="8716" max="8716" width="9.140625" style="285"/>
    <col min="8717" max="8719" width="14.7109375" style="285" customWidth="1"/>
    <col min="8720" max="8720" width="31" style="285" customWidth="1"/>
    <col min="8721" max="8721" width="10.28515625" style="285" customWidth="1"/>
    <col min="8722" max="8960" width="9.140625" style="285"/>
    <col min="8961" max="8961" width="1.7109375" style="285" customWidth="1"/>
    <col min="8962" max="8967" width="0" style="285" hidden="1" customWidth="1"/>
    <col min="8968" max="8968" width="4" style="285" customWidth="1"/>
    <col min="8969" max="8970" width="9.140625" style="285"/>
    <col min="8971" max="8971" width="12.85546875" style="285" customWidth="1"/>
    <col min="8972" max="8972" width="9.140625" style="285"/>
    <col min="8973" max="8975" width="14.7109375" style="285" customWidth="1"/>
    <col min="8976" max="8976" width="31" style="285" customWidth="1"/>
    <col min="8977" max="8977" width="10.28515625" style="285" customWidth="1"/>
    <col min="8978" max="9216" width="9.140625" style="285"/>
    <col min="9217" max="9217" width="1.7109375" style="285" customWidth="1"/>
    <col min="9218" max="9223" width="0" style="285" hidden="1" customWidth="1"/>
    <col min="9224" max="9224" width="4" style="285" customWidth="1"/>
    <col min="9225" max="9226" width="9.140625" style="285"/>
    <col min="9227" max="9227" width="12.85546875" style="285" customWidth="1"/>
    <col min="9228" max="9228" width="9.140625" style="285"/>
    <col min="9229" max="9231" width="14.7109375" style="285" customWidth="1"/>
    <col min="9232" max="9232" width="31" style="285" customWidth="1"/>
    <col min="9233" max="9233" width="10.28515625" style="285" customWidth="1"/>
    <col min="9234" max="9472" width="9.140625" style="285"/>
    <col min="9473" max="9473" width="1.7109375" style="285" customWidth="1"/>
    <col min="9474" max="9479" width="0" style="285" hidden="1" customWidth="1"/>
    <col min="9480" max="9480" width="4" style="285" customWidth="1"/>
    <col min="9481" max="9482" width="9.140625" style="285"/>
    <col min="9483" max="9483" width="12.85546875" style="285" customWidth="1"/>
    <col min="9484" max="9484" width="9.140625" style="285"/>
    <col min="9485" max="9487" width="14.7109375" style="285" customWidth="1"/>
    <col min="9488" max="9488" width="31" style="285" customWidth="1"/>
    <col min="9489" max="9489" width="10.28515625" style="285" customWidth="1"/>
    <col min="9490" max="9728" width="9.140625" style="285"/>
    <col min="9729" max="9729" width="1.7109375" style="285" customWidth="1"/>
    <col min="9730" max="9735" width="0" style="285" hidden="1" customWidth="1"/>
    <col min="9736" max="9736" width="4" style="285" customWidth="1"/>
    <col min="9737" max="9738" width="9.140625" style="285"/>
    <col min="9739" max="9739" width="12.85546875" style="285" customWidth="1"/>
    <col min="9740" max="9740" width="9.140625" style="285"/>
    <col min="9741" max="9743" width="14.7109375" style="285" customWidth="1"/>
    <col min="9744" max="9744" width="31" style="285" customWidth="1"/>
    <col min="9745" max="9745" width="10.28515625" style="285" customWidth="1"/>
    <col min="9746" max="9984" width="9.140625" style="285"/>
    <col min="9985" max="9985" width="1.7109375" style="285" customWidth="1"/>
    <col min="9986" max="9991" width="0" style="285" hidden="1" customWidth="1"/>
    <col min="9992" max="9992" width="4" style="285" customWidth="1"/>
    <col min="9993" max="9994" width="9.140625" style="285"/>
    <col min="9995" max="9995" width="12.85546875" style="285" customWidth="1"/>
    <col min="9996" max="9996" width="9.140625" style="285"/>
    <col min="9997" max="9999" width="14.7109375" style="285" customWidth="1"/>
    <col min="10000" max="10000" width="31" style="285" customWidth="1"/>
    <col min="10001" max="10001" width="10.28515625" style="285" customWidth="1"/>
    <col min="10002" max="10240" width="9.140625" style="285"/>
    <col min="10241" max="10241" width="1.7109375" style="285" customWidth="1"/>
    <col min="10242" max="10247" width="0" style="285" hidden="1" customWidth="1"/>
    <col min="10248" max="10248" width="4" style="285" customWidth="1"/>
    <col min="10249" max="10250" width="9.140625" style="285"/>
    <col min="10251" max="10251" width="12.85546875" style="285" customWidth="1"/>
    <col min="10252" max="10252" width="9.140625" style="285"/>
    <col min="10253" max="10255" width="14.7109375" style="285" customWidth="1"/>
    <col min="10256" max="10256" width="31" style="285" customWidth="1"/>
    <col min="10257" max="10257" width="10.28515625" style="285" customWidth="1"/>
    <col min="10258" max="10496" width="9.140625" style="285"/>
    <col min="10497" max="10497" width="1.7109375" style="285" customWidth="1"/>
    <col min="10498" max="10503" width="0" style="285" hidden="1" customWidth="1"/>
    <col min="10504" max="10504" width="4" style="285" customWidth="1"/>
    <col min="10505" max="10506" width="9.140625" style="285"/>
    <col min="10507" max="10507" width="12.85546875" style="285" customWidth="1"/>
    <col min="10508" max="10508" width="9.140625" style="285"/>
    <col min="10509" max="10511" width="14.7109375" style="285" customWidth="1"/>
    <col min="10512" max="10512" width="31" style="285" customWidth="1"/>
    <col min="10513" max="10513" width="10.28515625" style="285" customWidth="1"/>
    <col min="10514" max="10752" width="9.140625" style="285"/>
    <col min="10753" max="10753" width="1.7109375" style="285" customWidth="1"/>
    <col min="10754" max="10759" width="0" style="285" hidden="1" customWidth="1"/>
    <col min="10760" max="10760" width="4" style="285" customWidth="1"/>
    <col min="10761" max="10762" width="9.140625" style="285"/>
    <col min="10763" max="10763" width="12.85546875" style="285" customWidth="1"/>
    <col min="10764" max="10764" width="9.140625" style="285"/>
    <col min="10765" max="10767" width="14.7109375" style="285" customWidth="1"/>
    <col min="10768" max="10768" width="31" style="285" customWidth="1"/>
    <col min="10769" max="10769" width="10.28515625" style="285" customWidth="1"/>
    <col min="10770" max="11008" width="9.140625" style="285"/>
    <col min="11009" max="11009" width="1.7109375" style="285" customWidth="1"/>
    <col min="11010" max="11015" width="0" style="285" hidden="1" customWidth="1"/>
    <col min="11016" max="11016" width="4" style="285" customWidth="1"/>
    <col min="11017" max="11018" width="9.140625" style="285"/>
    <col min="11019" max="11019" width="12.85546875" style="285" customWidth="1"/>
    <col min="11020" max="11020" width="9.140625" style="285"/>
    <col min="11021" max="11023" width="14.7109375" style="285" customWidth="1"/>
    <col min="11024" max="11024" width="31" style="285" customWidth="1"/>
    <col min="11025" max="11025" width="10.28515625" style="285" customWidth="1"/>
    <col min="11026" max="11264" width="9.140625" style="285"/>
    <col min="11265" max="11265" width="1.7109375" style="285" customWidth="1"/>
    <col min="11266" max="11271" width="0" style="285" hidden="1" customWidth="1"/>
    <col min="11272" max="11272" width="4" style="285" customWidth="1"/>
    <col min="11273" max="11274" width="9.140625" style="285"/>
    <col min="11275" max="11275" width="12.85546875" style="285" customWidth="1"/>
    <col min="11276" max="11276" width="9.140625" style="285"/>
    <col min="11277" max="11279" width="14.7109375" style="285" customWidth="1"/>
    <col min="11280" max="11280" width="31" style="285" customWidth="1"/>
    <col min="11281" max="11281" width="10.28515625" style="285" customWidth="1"/>
    <col min="11282" max="11520" width="9.140625" style="285"/>
    <col min="11521" max="11521" width="1.7109375" style="285" customWidth="1"/>
    <col min="11522" max="11527" width="0" style="285" hidden="1" customWidth="1"/>
    <col min="11528" max="11528" width="4" style="285" customWidth="1"/>
    <col min="11529" max="11530" width="9.140625" style="285"/>
    <col min="11531" max="11531" width="12.85546875" style="285" customWidth="1"/>
    <col min="11532" max="11532" width="9.140625" style="285"/>
    <col min="11533" max="11535" width="14.7109375" style="285" customWidth="1"/>
    <col min="11536" max="11536" width="31" style="285" customWidth="1"/>
    <col min="11537" max="11537" width="10.28515625" style="285" customWidth="1"/>
    <col min="11538" max="11776" width="9.140625" style="285"/>
    <col min="11777" max="11777" width="1.7109375" style="285" customWidth="1"/>
    <col min="11778" max="11783" width="0" style="285" hidden="1" customWidth="1"/>
    <col min="11784" max="11784" width="4" style="285" customWidth="1"/>
    <col min="11785" max="11786" width="9.140625" style="285"/>
    <col min="11787" max="11787" width="12.85546875" style="285" customWidth="1"/>
    <col min="11788" max="11788" width="9.140625" style="285"/>
    <col min="11789" max="11791" width="14.7109375" style="285" customWidth="1"/>
    <col min="11792" max="11792" width="31" style="285" customWidth="1"/>
    <col min="11793" max="11793" width="10.28515625" style="285" customWidth="1"/>
    <col min="11794" max="12032" width="9.140625" style="285"/>
    <col min="12033" max="12033" width="1.7109375" style="285" customWidth="1"/>
    <col min="12034" max="12039" width="0" style="285" hidden="1" customWidth="1"/>
    <col min="12040" max="12040" width="4" style="285" customWidth="1"/>
    <col min="12041" max="12042" width="9.140625" style="285"/>
    <col min="12043" max="12043" width="12.85546875" style="285" customWidth="1"/>
    <col min="12044" max="12044" width="9.140625" style="285"/>
    <col min="12045" max="12047" width="14.7109375" style="285" customWidth="1"/>
    <col min="12048" max="12048" width="31" style="285" customWidth="1"/>
    <col min="12049" max="12049" width="10.28515625" style="285" customWidth="1"/>
    <col min="12050" max="12288" width="9.140625" style="285"/>
    <col min="12289" max="12289" width="1.7109375" style="285" customWidth="1"/>
    <col min="12290" max="12295" width="0" style="285" hidden="1" customWidth="1"/>
    <col min="12296" max="12296" width="4" style="285" customWidth="1"/>
    <col min="12297" max="12298" width="9.140625" style="285"/>
    <col min="12299" max="12299" width="12.85546875" style="285" customWidth="1"/>
    <col min="12300" max="12300" width="9.140625" style="285"/>
    <col min="12301" max="12303" width="14.7109375" style="285" customWidth="1"/>
    <col min="12304" max="12304" width="31" style="285" customWidth="1"/>
    <col min="12305" max="12305" width="10.28515625" style="285" customWidth="1"/>
    <col min="12306" max="12544" width="9.140625" style="285"/>
    <col min="12545" max="12545" width="1.7109375" style="285" customWidth="1"/>
    <col min="12546" max="12551" width="0" style="285" hidden="1" customWidth="1"/>
    <col min="12552" max="12552" width="4" style="285" customWidth="1"/>
    <col min="12553" max="12554" width="9.140625" style="285"/>
    <col min="12555" max="12555" width="12.85546875" style="285" customWidth="1"/>
    <col min="12556" max="12556" width="9.140625" style="285"/>
    <col min="12557" max="12559" width="14.7109375" style="285" customWidth="1"/>
    <col min="12560" max="12560" width="31" style="285" customWidth="1"/>
    <col min="12561" max="12561" width="10.28515625" style="285" customWidth="1"/>
    <col min="12562" max="12800" width="9.140625" style="285"/>
    <col min="12801" max="12801" width="1.7109375" style="285" customWidth="1"/>
    <col min="12802" max="12807" width="0" style="285" hidden="1" customWidth="1"/>
    <col min="12808" max="12808" width="4" style="285" customWidth="1"/>
    <col min="12809" max="12810" width="9.140625" style="285"/>
    <col min="12811" max="12811" width="12.85546875" style="285" customWidth="1"/>
    <col min="12812" max="12812" width="9.140625" style="285"/>
    <col min="12813" max="12815" width="14.7109375" style="285" customWidth="1"/>
    <col min="12816" max="12816" width="31" style="285" customWidth="1"/>
    <col min="12817" max="12817" width="10.28515625" style="285" customWidth="1"/>
    <col min="12818" max="13056" width="9.140625" style="285"/>
    <col min="13057" max="13057" width="1.7109375" style="285" customWidth="1"/>
    <col min="13058" max="13063" width="0" style="285" hidden="1" customWidth="1"/>
    <col min="13064" max="13064" width="4" style="285" customWidth="1"/>
    <col min="13065" max="13066" width="9.140625" style="285"/>
    <col min="13067" max="13067" width="12.85546875" style="285" customWidth="1"/>
    <col min="13068" max="13068" width="9.140625" style="285"/>
    <col min="13069" max="13071" width="14.7109375" style="285" customWidth="1"/>
    <col min="13072" max="13072" width="31" style="285" customWidth="1"/>
    <col min="13073" max="13073" width="10.28515625" style="285" customWidth="1"/>
    <col min="13074" max="13312" width="9.140625" style="285"/>
    <col min="13313" max="13313" width="1.7109375" style="285" customWidth="1"/>
    <col min="13314" max="13319" width="0" style="285" hidden="1" customWidth="1"/>
    <col min="13320" max="13320" width="4" style="285" customWidth="1"/>
    <col min="13321" max="13322" width="9.140625" style="285"/>
    <col min="13323" max="13323" width="12.85546875" style="285" customWidth="1"/>
    <col min="13324" max="13324" width="9.140625" style="285"/>
    <col min="13325" max="13327" width="14.7109375" style="285" customWidth="1"/>
    <col min="13328" max="13328" width="31" style="285" customWidth="1"/>
    <col min="13329" max="13329" width="10.28515625" style="285" customWidth="1"/>
    <col min="13330" max="13568" width="9.140625" style="285"/>
    <col min="13569" max="13569" width="1.7109375" style="285" customWidth="1"/>
    <col min="13570" max="13575" width="0" style="285" hidden="1" customWidth="1"/>
    <col min="13576" max="13576" width="4" style="285" customWidth="1"/>
    <col min="13577" max="13578" width="9.140625" style="285"/>
    <col min="13579" max="13579" width="12.85546875" style="285" customWidth="1"/>
    <col min="13580" max="13580" width="9.140625" style="285"/>
    <col min="13581" max="13583" width="14.7109375" style="285" customWidth="1"/>
    <col min="13584" max="13584" width="31" style="285" customWidth="1"/>
    <col min="13585" max="13585" width="10.28515625" style="285" customWidth="1"/>
    <col min="13586" max="13824" width="9.140625" style="285"/>
    <col min="13825" max="13825" width="1.7109375" style="285" customWidth="1"/>
    <col min="13826" max="13831" width="0" style="285" hidden="1" customWidth="1"/>
    <col min="13832" max="13832" width="4" style="285" customWidth="1"/>
    <col min="13833" max="13834" width="9.140625" style="285"/>
    <col min="13835" max="13835" width="12.85546875" style="285" customWidth="1"/>
    <col min="13836" max="13836" width="9.140625" style="285"/>
    <col min="13837" max="13839" width="14.7109375" style="285" customWidth="1"/>
    <col min="13840" max="13840" width="31" style="285" customWidth="1"/>
    <col min="13841" max="13841" width="10.28515625" style="285" customWidth="1"/>
    <col min="13842" max="14080" width="9.140625" style="285"/>
    <col min="14081" max="14081" width="1.7109375" style="285" customWidth="1"/>
    <col min="14082" max="14087" width="0" style="285" hidden="1" customWidth="1"/>
    <col min="14088" max="14088" width="4" style="285" customWidth="1"/>
    <col min="14089" max="14090" width="9.140625" style="285"/>
    <col min="14091" max="14091" width="12.85546875" style="285" customWidth="1"/>
    <col min="14092" max="14092" width="9.140625" style="285"/>
    <col min="14093" max="14095" width="14.7109375" style="285" customWidth="1"/>
    <col min="14096" max="14096" width="31" style="285" customWidth="1"/>
    <col min="14097" max="14097" width="10.28515625" style="285" customWidth="1"/>
    <col min="14098" max="14336" width="9.140625" style="285"/>
    <col min="14337" max="14337" width="1.7109375" style="285" customWidth="1"/>
    <col min="14338" max="14343" width="0" style="285" hidden="1" customWidth="1"/>
    <col min="14344" max="14344" width="4" style="285" customWidth="1"/>
    <col min="14345" max="14346" width="9.140625" style="285"/>
    <col min="14347" max="14347" width="12.85546875" style="285" customWidth="1"/>
    <col min="14348" max="14348" width="9.140625" style="285"/>
    <col min="14349" max="14351" width="14.7109375" style="285" customWidth="1"/>
    <col min="14352" max="14352" width="31" style="285" customWidth="1"/>
    <col min="14353" max="14353" width="10.28515625" style="285" customWidth="1"/>
    <col min="14354" max="14592" width="9.140625" style="285"/>
    <col min="14593" max="14593" width="1.7109375" style="285" customWidth="1"/>
    <col min="14594" max="14599" width="0" style="285" hidden="1" customWidth="1"/>
    <col min="14600" max="14600" width="4" style="285" customWidth="1"/>
    <col min="14601" max="14602" width="9.140625" style="285"/>
    <col min="14603" max="14603" width="12.85546875" style="285" customWidth="1"/>
    <col min="14604" max="14604" width="9.140625" style="285"/>
    <col min="14605" max="14607" width="14.7109375" style="285" customWidth="1"/>
    <col min="14608" max="14608" width="31" style="285" customWidth="1"/>
    <col min="14609" max="14609" width="10.28515625" style="285" customWidth="1"/>
    <col min="14610" max="14848" width="9.140625" style="285"/>
    <col min="14849" max="14849" width="1.7109375" style="285" customWidth="1"/>
    <col min="14850" max="14855" width="0" style="285" hidden="1" customWidth="1"/>
    <col min="14856" max="14856" width="4" style="285" customWidth="1"/>
    <col min="14857" max="14858" width="9.140625" style="285"/>
    <col min="14859" max="14859" width="12.85546875" style="285" customWidth="1"/>
    <col min="14860" max="14860" width="9.140625" style="285"/>
    <col min="14861" max="14863" width="14.7109375" style="285" customWidth="1"/>
    <col min="14864" max="14864" width="31" style="285" customWidth="1"/>
    <col min="14865" max="14865" width="10.28515625" style="285" customWidth="1"/>
    <col min="14866" max="15104" width="9.140625" style="285"/>
    <col min="15105" max="15105" width="1.7109375" style="285" customWidth="1"/>
    <col min="15106" max="15111" width="0" style="285" hidden="1" customWidth="1"/>
    <col min="15112" max="15112" width="4" style="285" customWidth="1"/>
    <col min="15113" max="15114" width="9.140625" style="285"/>
    <col min="15115" max="15115" width="12.85546875" style="285" customWidth="1"/>
    <col min="15116" max="15116" width="9.140625" style="285"/>
    <col min="15117" max="15119" width="14.7109375" style="285" customWidth="1"/>
    <col min="15120" max="15120" width="31" style="285" customWidth="1"/>
    <col min="15121" max="15121" width="10.28515625" style="285" customWidth="1"/>
    <col min="15122" max="15360" width="9.140625" style="285"/>
    <col min="15361" max="15361" width="1.7109375" style="285" customWidth="1"/>
    <col min="15362" max="15367" width="0" style="285" hidden="1" customWidth="1"/>
    <col min="15368" max="15368" width="4" style="285" customWidth="1"/>
    <col min="15369" max="15370" width="9.140625" style="285"/>
    <col min="15371" max="15371" width="12.85546875" style="285" customWidth="1"/>
    <col min="15372" max="15372" width="9.140625" style="285"/>
    <col min="15373" max="15375" width="14.7109375" style="285" customWidth="1"/>
    <col min="15376" max="15376" width="31" style="285" customWidth="1"/>
    <col min="15377" max="15377" width="10.28515625" style="285" customWidth="1"/>
    <col min="15378" max="15616" width="9.140625" style="285"/>
    <col min="15617" max="15617" width="1.7109375" style="285" customWidth="1"/>
    <col min="15618" max="15623" width="0" style="285" hidden="1" customWidth="1"/>
    <col min="15624" max="15624" width="4" style="285" customWidth="1"/>
    <col min="15625" max="15626" width="9.140625" style="285"/>
    <col min="15627" max="15627" width="12.85546875" style="285" customWidth="1"/>
    <col min="15628" max="15628" width="9.140625" style="285"/>
    <col min="15629" max="15631" width="14.7109375" style="285" customWidth="1"/>
    <col min="15632" max="15632" width="31" style="285" customWidth="1"/>
    <col min="15633" max="15633" width="10.28515625" style="285" customWidth="1"/>
    <col min="15634" max="15872" width="9.140625" style="285"/>
    <col min="15873" max="15873" width="1.7109375" style="285" customWidth="1"/>
    <col min="15874" max="15879" width="0" style="285" hidden="1" customWidth="1"/>
    <col min="15880" max="15880" width="4" style="285" customWidth="1"/>
    <col min="15881" max="15882" width="9.140625" style="285"/>
    <col min="15883" max="15883" width="12.85546875" style="285" customWidth="1"/>
    <col min="15884" max="15884" width="9.140625" style="285"/>
    <col min="15885" max="15887" width="14.7109375" style="285" customWidth="1"/>
    <col min="15888" max="15888" width="31" style="285" customWidth="1"/>
    <col min="15889" max="15889" width="10.28515625" style="285" customWidth="1"/>
    <col min="15890" max="16128" width="9.140625" style="285"/>
    <col min="16129" max="16129" width="1.7109375" style="285" customWidth="1"/>
    <col min="16130" max="16135" width="0" style="285" hidden="1" customWidth="1"/>
    <col min="16136" max="16136" width="4" style="285" customWidth="1"/>
    <col min="16137" max="16138" width="9.140625" style="285"/>
    <col min="16139" max="16139" width="12.85546875" style="285" customWidth="1"/>
    <col min="16140" max="16140" width="9.140625" style="285"/>
    <col min="16141" max="16143" width="14.7109375" style="285" customWidth="1"/>
    <col min="16144" max="16144" width="31" style="285" customWidth="1"/>
    <col min="16145" max="16145" width="10.28515625" style="285" customWidth="1"/>
    <col min="16146" max="16384" width="9.140625" style="285"/>
  </cols>
  <sheetData>
    <row r="2" spans="2:16">
      <c r="C2" s="286"/>
      <c r="D2" s="286"/>
      <c r="E2" s="286"/>
      <c r="F2" s="286"/>
      <c r="G2" s="286"/>
      <c r="H2" s="286"/>
      <c r="I2" s="286" t="s">
        <v>221</v>
      </c>
      <c r="J2" s="286"/>
      <c r="K2" s="286"/>
      <c r="L2" s="286"/>
      <c r="M2" s="286"/>
    </row>
    <row r="4" spans="2:16">
      <c r="C4" s="286"/>
      <c r="D4" s="286"/>
      <c r="E4" s="286"/>
      <c r="F4" s="286"/>
      <c r="G4" s="286"/>
      <c r="H4" s="286"/>
      <c r="I4" s="286" t="s">
        <v>222</v>
      </c>
      <c r="J4" s="286"/>
      <c r="K4" s="286"/>
      <c r="L4" s="286"/>
      <c r="M4" s="286"/>
    </row>
    <row r="6" spans="2:16">
      <c r="B6" s="822" t="s">
        <v>223</v>
      </c>
      <c r="C6" s="822"/>
      <c r="D6" s="822"/>
      <c r="E6" s="822"/>
      <c r="F6" s="822"/>
      <c r="G6" s="822"/>
      <c r="I6" s="287" t="s">
        <v>224</v>
      </c>
      <c r="J6" s="287"/>
      <c r="K6" s="287"/>
      <c r="L6" s="287"/>
      <c r="M6" s="378" t="s">
        <v>225</v>
      </c>
      <c r="N6" s="378" t="s">
        <v>226</v>
      </c>
      <c r="O6" s="378" t="s">
        <v>227</v>
      </c>
    </row>
    <row r="8" spans="2:16">
      <c r="B8" s="286" t="s">
        <v>228</v>
      </c>
      <c r="C8" s="286"/>
      <c r="D8" s="286"/>
      <c r="E8" s="286"/>
      <c r="F8" s="288">
        <v>-26726</v>
      </c>
      <c r="G8" s="288">
        <v>-26726</v>
      </c>
      <c r="I8" s="286" t="s">
        <v>281</v>
      </c>
      <c r="J8" s="286"/>
      <c r="K8" s="286"/>
      <c r="L8" s="286"/>
      <c r="M8" s="288">
        <v>65351</v>
      </c>
      <c r="N8" s="288">
        <v>292644</v>
      </c>
      <c r="O8" s="288">
        <f>SUM(M8:N8)</f>
        <v>357995</v>
      </c>
      <c r="P8" s="289"/>
    </row>
    <row r="9" spans="2:16">
      <c r="F9" s="290"/>
      <c r="G9" s="290"/>
      <c r="M9" s="290"/>
      <c r="N9" s="290"/>
      <c r="O9" s="290"/>
      <c r="P9" s="289"/>
    </row>
    <row r="10" spans="2:16">
      <c r="B10" s="286" t="s">
        <v>228</v>
      </c>
      <c r="C10" s="286"/>
      <c r="D10" s="286"/>
      <c r="E10" s="286"/>
      <c r="F10" s="288">
        <v>-26726</v>
      </c>
      <c r="G10" s="288">
        <v>-26726</v>
      </c>
      <c r="I10" s="286" t="s">
        <v>321</v>
      </c>
      <c r="L10" s="291"/>
      <c r="M10" s="288">
        <v>195617</v>
      </c>
      <c r="N10" s="288">
        <v>207826</v>
      </c>
      <c r="O10" s="288">
        <f>SUM(M10:N10)</f>
        <v>403443</v>
      </c>
      <c r="P10" s="292"/>
    </row>
    <row r="11" spans="2:16">
      <c r="B11" s="293" t="s">
        <v>229</v>
      </c>
      <c r="E11" s="291">
        <v>0.42</v>
      </c>
      <c r="F11" s="294">
        <v>6444</v>
      </c>
      <c r="G11" s="294">
        <v>6444</v>
      </c>
      <c r="I11" s="293"/>
      <c r="L11" s="291"/>
      <c r="M11" s="294"/>
      <c r="N11" s="294"/>
      <c r="O11" s="294"/>
      <c r="P11" s="289"/>
    </row>
    <row r="12" spans="2:16">
      <c r="B12" s="293" t="s">
        <v>230</v>
      </c>
      <c r="E12" s="291">
        <v>0.42</v>
      </c>
      <c r="F12" s="294">
        <v>6444</v>
      </c>
      <c r="G12" s="294">
        <v>6444</v>
      </c>
      <c r="I12" s="286" t="s">
        <v>322</v>
      </c>
      <c r="L12" s="295"/>
      <c r="M12" s="288">
        <f>-'2022CAPEX'!E47</f>
        <v>-215263.33</v>
      </c>
      <c r="N12" s="288">
        <v>0</v>
      </c>
      <c r="O12" s="288">
        <f>SUM(M12:N12)</f>
        <v>-215263.33</v>
      </c>
      <c r="P12" s="289"/>
    </row>
    <row r="13" spans="2:16" ht="13.5" thickBot="1">
      <c r="B13" s="293"/>
      <c r="E13" s="291"/>
      <c r="F13" s="294"/>
      <c r="G13" s="294"/>
      <c r="I13" s="286"/>
      <c r="L13" s="295"/>
      <c r="M13" s="288"/>
      <c r="N13" s="288"/>
      <c r="O13" s="288"/>
      <c r="P13" s="289"/>
    </row>
    <row r="14" spans="2:16" ht="14.25" thickTop="1" thickBot="1">
      <c r="B14" s="293" t="s">
        <v>231</v>
      </c>
      <c r="E14" s="291">
        <v>0.42</v>
      </c>
      <c r="F14" s="294">
        <v>6444</v>
      </c>
      <c r="G14" s="294">
        <v>6444</v>
      </c>
      <c r="I14" s="296" t="s">
        <v>328</v>
      </c>
      <c r="J14" s="296"/>
      <c r="K14" s="296"/>
      <c r="L14" s="296"/>
      <c r="M14" s="297">
        <f>SUM(M8:M12)</f>
        <v>45704.670000000013</v>
      </c>
      <c r="N14" s="297">
        <f>SUM(N8:N12)</f>
        <v>500470</v>
      </c>
      <c r="O14" s="297">
        <f>SUM(O8:O12)</f>
        <v>546174.67000000004</v>
      </c>
      <c r="P14" s="292"/>
    </row>
    <row r="15" spans="2:16" ht="13.5" thickTop="1">
      <c r="B15" s="293" t="s">
        <v>232</v>
      </c>
      <c r="E15" s="291">
        <v>0.42</v>
      </c>
      <c r="F15" s="294">
        <v>6444</v>
      </c>
      <c r="G15" s="294">
        <v>6444</v>
      </c>
      <c r="I15" s="293"/>
      <c r="L15" s="291"/>
      <c r="M15" s="294"/>
      <c r="N15" s="290"/>
      <c r="O15" s="290"/>
    </row>
    <row r="16" spans="2:16">
      <c r="I16" s="286"/>
      <c r="L16" s="291"/>
      <c r="M16" s="288"/>
      <c r="N16" s="288"/>
      <c r="O16" s="288"/>
    </row>
    <row r="17" spans="2:16">
      <c r="B17" s="293"/>
      <c r="E17" s="291"/>
      <c r="F17" s="294"/>
      <c r="G17" s="294"/>
      <c r="I17" s="286" t="s">
        <v>323</v>
      </c>
      <c r="L17" s="295"/>
      <c r="M17" s="288">
        <f>19562*2</f>
        <v>39124</v>
      </c>
      <c r="N17" s="288">
        <f>20847*2</f>
        <v>41694</v>
      </c>
      <c r="O17" s="288">
        <f t="shared" ref="O17:O19" si="0">SUM(M17:N17)</f>
        <v>80818</v>
      </c>
      <c r="P17" s="289"/>
    </row>
    <row r="18" spans="2:16">
      <c r="I18" s="286"/>
      <c r="L18" s="291"/>
      <c r="M18" s="288"/>
      <c r="N18" s="288"/>
      <c r="O18" s="288"/>
    </row>
    <row r="19" spans="2:16">
      <c r="I19" s="286" t="s">
        <v>324</v>
      </c>
      <c r="L19" s="291"/>
      <c r="M19" s="288">
        <f>-'2022CAPEX'!G47</f>
        <v>-43920.66</v>
      </c>
      <c r="N19" s="288">
        <v>0</v>
      </c>
      <c r="O19" s="288">
        <f t="shared" si="0"/>
        <v>-43920.66</v>
      </c>
    </row>
    <row r="20" spans="2:16" ht="13.5" thickBot="1">
      <c r="I20" s="286"/>
      <c r="L20" s="291"/>
      <c r="M20" s="288"/>
      <c r="N20" s="288"/>
      <c r="O20" s="288"/>
    </row>
    <row r="21" spans="2:16" ht="14.25" thickTop="1" thickBot="1">
      <c r="B21" s="293"/>
      <c r="E21" s="291"/>
      <c r="F21" s="294"/>
      <c r="G21" s="294"/>
      <c r="I21" s="296" t="s">
        <v>329</v>
      </c>
      <c r="J21" s="296"/>
      <c r="K21" s="296"/>
      <c r="L21" s="296"/>
      <c r="M21" s="297">
        <f>SUM(M14:M20)</f>
        <v>40908.010000000009</v>
      </c>
      <c r="N21" s="297">
        <f>SUM(N14:N20)</f>
        <v>542164</v>
      </c>
      <c r="O21" s="297">
        <f>SUM(O14:O20)</f>
        <v>583072.01</v>
      </c>
      <c r="P21" s="292"/>
    </row>
    <row r="22" spans="2:16" ht="13.5" thickTop="1">
      <c r="I22" s="286"/>
      <c r="J22" s="286"/>
      <c r="K22" s="286"/>
      <c r="L22" s="286"/>
      <c r="M22" s="288"/>
      <c r="N22" s="288"/>
      <c r="O22" s="288"/>
    </row>
    <row r="23" spans="2:16">
      <c r="M23" s="290"/>
      <c r="N23" s="290"/>
      <c r="O23" s="290"/>
    </row>
    <row r="24" spans="2:16">
      <c r="I24" s="286"/>
      <c r="L24" s="291"/>
      <c r="M24" s="288"/>
      <c r="N24" s="288"/>
      <c r="O24" s="288"/>
    </row>
    <row r="25" spans="2:16">
      <c r="I25" s="286"/>
      <c r="L25" s="291"/>
      <c r="M25" s="288"/>
      <c r="N25" s="288"/>
      <c r="O25" s="288"/>
    </row>
    <row r="26" spans="2:16">
      <c r="I26" s="286"/>
      <c r="J26" s="286"/>
      <c r="K26" s="286"/>
      <c r="L26" s="286"/>
      <c r="M26" s="288"/>
      <c r="N26" s="288"/>
      <c r="O26" s="288"/>
    </row>
    <row r="28" spans="2:16">
      <c r="I28" s="286"/>
      <c r="J28" s="286"/>
      <c r="K28" s="286"/>
      <c r="L28" s="286"/>
      <c r="M28" s="288"/>
      <c r="N28" s="288"/>
      <c r="O28" s="288"/>
    </row>
  </sheetData>
  <mergeCells count="1">
    <mergeCell ref="B6:G6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2DF1-09C3-4BA9-8F50-CDA8CEA04937}">
  <dimension ref="A2:W77"/>
  <sheetViews>
    <sheetView tabSelected="1" zoomScaleNormal="100" workbookViewId="0">
      <selection activeCell="C55" sqref="C55"/>
    </sheetView>
  </sheetViews>
  <sheetFormatPr defaultColWidth="9.140625" defaultRowHeight="12.75"/>
  <cols>
    <col min="1" max="1" width="76.85546875" style="285" customWidth="1"/>
    <col min="2" max="2" width="1.7109375" style="285" hidden="1" customWidth="1"/>
    <col min="3" max="3" width="11.7109375" style="285" customWidth="1"/>
    <col min="4" max="4" width="1.7109375" style="285" hidden="1" customWidth="1"/>
    <col min="5" max="5" width="15.7109375" style="285" hidden="1" customWidth="1"/>
    <col min="6" max="6" width="1.7109375" style="285" hidden="1" customWidth="1"/>
    <col min="7" max="7" width="12.7109375" style="285" hidden="1" customWidth="1"/>
    <col min="8" max="8" width="1.5703125" style="326" hidden="1" customWidth="1"/>
    <col min="9" max="9" width="12.7109375" style="285" hidden="1" customWidth="1"/>
    <col min="10" max="10" width="1.5703125" style="326" hidden="1" customWidth="1"/>
    <col min="11" max="11" width="3.5703125" style="326" hidden="1" customWidth="1"/>
    <col min="12" max="12" width="11.7109375" style="355" hidden="1" customWidth="1"/>
    <col min="13" max="13" width="1.7109375" style="285" hidden="1" customWidth="1"/>
    <col min="14" max="14" width="118.85546875" style="285" customWidth="1"/>
    <col min="15" max="256" width="9.140625" style="285"/>
    <col min="257" max="257" width="0.7109375" style="285" customWidth="1"/>
    <col min="258" max="258" width="72.28515625" style="285" customWidth="1"/>
    <col min="259" max="259" width="1.7109375" style="285" customWidth="1"/>
    <col min="260" max="260" width="11.7109375" style="285" customWidth="1"/>
    <col min="261" max="261" width="1.7109375" style="285" customWidth="1"/>
    <col min="262" max="262" width="12.7109375" style="285" customWidth="1"/>
    <col min="263" max="263" width="1.7109375" style="285" customWidth="1"/>
    <col min="264" max="264" width="11.7109375" style="285" customWidth="1"/>
    <col min="265" max="265" width="1.5703125" style="285" customWidth="1"/>
    <col min="266" max="266" width="11.7109375" style="285" customWidth="1"/>
    <col min="267" max="267" width="1.5703125" style="285" customWidth="1"/>
    <col min="268" max="268" width="11.7109375" style="285" customWidth="1"/>
    <col min="269" max="269" width="1.7109375" style="285" customWidth="1"/>
    <col min="270" max="270" width="73" style="285" customWidth="1"/>
    <col min="271" max="512" width="9.140625" style="285"/>
    <col min="513" max="513" width="0.7109375" style="285" customWidth="1"/>
    <col min="514" max="514" width="72.28515625" style="285" customWidth="1"/>
    <col min="515" max="515" width="1.7109375" style="285" customWidth="1"/>
    <col min="516" max="516" width="11.7109375" style="285" customWidth="1"/>
    <col min="517" max="517" width="1.7109375" style="285" customWidth="1"/>
    <col min="518" max="518" width="12.7109375" style="285" customWidth="1"/>
    <col min="519" max="519" width="1.7109375" style="285" customWidth="1"/>
    <col min="520" max="520" width="11.7109375" style="285" customWidth="1"/>
    <col min="521" max="521" width="1.5703125" style="285" customWidth="1"/>
    <col min="522" max="522" width="11.7109375" style="285" customWidth="1"/>
    <col min="523" max="523" width="1.5703125" style="285" customWidth="1"/>
    <col min="524" max="524" width="11.7109375" style="285" customWidth="1"/>
    <col min="525" max="525" width="1.7109375" style="285" customWidth="1"/>
    <col min="526" max="526" width="73" style="285" customWidth="1"/>
    <col min="527" max="768" width="9.140625" style="285"/>
    <col min="769" max="769" width="0.7109375" style="285" customWidth="1"/>
    <col min="770" max="770" width="72.28515625" style="285" customWidth="1"/>
    <col min="771" max="771" width="1.7109375" style="285" customWidth="1"/>
    <col min="772" max="772" width="11.7109375" style="285" customWidth="1"/>
    <col min="773" max="773" width="1.7109375" style="285" customWidth="1"/>
    <col min="774" max="774" width="12.7109375" style="285" customWidth="1"/>
    <col min="775" max="775" width="1.7109375" style="285" customWidth="1"/>
    <col min="776" max="776" width="11.7109375" style="285" customWidth="1"/>
    <col min="777" max="777" width="1.5703125" style="285" customWidth="1"/>
    <col min="778" max="778" width="11.7109375" style="285" customWidth="1"/>
    <col min="779" max="779" width="1.5703125" style="285" customWidth="1"/>
    <col min="780" max="780" width="11.7109375" style="285" customWidth="1"/>
    <col min="781" max="781" width="1.7109375" style="285" customWidth="1"/>
    <col min="782" max="782" width="73" style="285" customWidth="1"/>
    <col min="783" max="1024" width="9.140625" style="285"/>
    <col min="1025" max="1025" width="0.7109375" style="285" customWidth="1"/>
    <col min="1026" max="1026" width="72.28515625" style="285" customWidth="1"/>
    <col min="1027" max="1027" width="1.7109375" style="285" customWidth="1"/>
    <col min="1028" max="1028" width="11.7109375" style="285" customWidth="1"/>
    <col min="1029" max="1029" width="1.7109375" style="285" customWidth="1"/>
    <col min="1030" max="1030" width="12.7109375" style="285" customWidth="1"/>
    <col min="1031" max="1031" width="1.7109375" style="285" customWidth="1"/>
    <col min="1032" max="1032" width="11.7109375" style="285" customWidth="1"/>
    <col min="1033" max="1033" width="1.5703125" style="285" customWidth="1"/>
    <col min="1034" max="1034" width="11.7109375" style="285" customWidth="1"/>
    <col min="1035" max="1035" width="1.5703125" style="285" customWidth="1"/>
    <col min="1036" max="1036" width="11.7109375" style="285" customWidth="1"/>
    <col min="1037" max="1037" width="1.7109375" style="285" customWidth="1"/>
    <col min="1038" max="1038" width="73" style="285" customWidth="1"/>
    <col min="1039" max="1280" width="9.140625" style="285"/>
    <col min="1281" max="1281" width="0.7109375" style="285" customWidth="1"/>
    <col min="1282" max="1282" width="72.28515625" style="285" customWidth="1"/>
    <col min="1283" max="1283" width="1.7109375" style="285" customWidth="1"/>
    <col min="1284" max="1284" width="11.7109375" style="285" customWidth="1"/>
    <col min="1285" max="1285" width="1.7109375" style="285" customWidth="1"/>
    <col min="1286" max="1286" width="12.7109375" style="285" customWidth="1"/>
    <col min="1287" max="1287" width="1.7109375" style="285" customWidth="1"/>
    <col min="1288" max="1288" width="11.7109375" style="285" customWidth="1"/>
    <col min="1289" max="1289" width="1.5703125" style="285" customWidth="1"/>
    <col min="1290" max="1290" width="11.7109375" style="285" customWidth="1"/>
    <col min="1291" max="1291" width="1.5703125" style="285" customWidth="1"/>
    <col min="1292" max="1292" width="11.7109375" style="285" customWidth="1"/>
    <col min="1293" max="1293" width="1.7109375" style="285" customWidth="1"/>
    <col min="1294" max="1294" width="73" style="285" customWidth="1"/>
    <col min="1295" max="1536" width="9.140625" style="285"/>
    <col min="1537" max="1537" width="0.7109375" style="285" customWidth="1"/>
    <col min="1538" max="1538" width="72.28515625" style="285" customWidth="1"/>
    <col min="1539" max="1539" width="1.7109375" style="285" customWidth="1"/>
    <col min="1540" max="1540" width="11.7109375" style="285" customWidth="1"/>
    <col min="1541" max="1541" width="1.7109375" style="285" customWidth="1"/>
    <col min="1542" max="1542" width="12.7109375" style="285" customWidth="1"/>
    <col min="1543" max="1543" width="1.7109375" style="285" customWidth="1"/>
    <col min="1544" max="1544" width="11.7109375" style="285" customWidth="1"/>
    <col min="1545" max="1545" width="1.5703125" style="285" customWidth="1"/>
    <col min="1546" max="1546" width="11.7109375" style="285" customWidth="1"/>
    <col min="1547" max="1547" width="1.5703125" style="285" customWidth="1"/>
    <col min="1548" max="1548" width="11.7109375" style="285" customWidth="1"/>
    <col min="1549" max="1549" width="1.7109375" style="285" customWidth="1"/>
    <col min="1550" max="1550" width="73" style="285" customWidth="1"/>
    <col min="1551" max="1792" width="9.140625" style="285"/>
    <col min="1793" max="1793" width="0.7109375" style="285" customWidth="1"/>
    <col min="1794" max="1794" width="72.28515625" style="285" customWidth="1"/>
    <col min="1795" max="1795" width="1.7109375" style="285" customWidth="1"/>
    <col min="1796" max="1796" width="11.7109375" style="285" customWidth="1"/>
    <col min="1797" max="1797" width="1.7109375" style="285" customWidth="1"/>
    <col min="1798" max="1798" width="12.7109375" style="285" customWidth="1"/>
    <col min="1799" max="1799" width="1.7109375" style="285" customWidth="1"/>
    <col min="1800" max="1800" width="11.7109375" style="285" customWidth="1"/>
    <col min="1801" max="1801" width="1.5703125" style="285" customWidth="1"/>
    <col min="1802" max="1802" width="11.7109375" style="285" customWidth="1"/>
    <col min="1803" max="1803" width="1.5703125" style="285" customWidth="1"/>
    <col min="1804" max="1804" width="11.7109375" style="285" customWidth="1"/>
    <col min="1805" max="1805" width="1.7109375" style="285" customWidth="1"/>
    <col min="1806" max="1806" width="73" style="285" customWidth="1"/>
    <col min="1807" max="2048" width="9.140625" style="285"/>
    <col min="2049" max="2049" width="0.7109375" style="285" customWidth="1"/>
    <col min="2050" max="2050" width="72.28515625" style="285" customWidth="1"/>
    <col min="2051" max="2051" width="1.7109375" style="285" customWidth="1"/>
    <col min="2052" max="2052" width="11.7109375" style="285" customWidth="1"/>
    <col min="2053" max="2053" width="1.7109375" style="285" customWidth="1"/>
    <col min="2054" max="2054" width="12.7109375" style="285" customWidth="1"/>
    <col min="2055" max="2055" width="1.7109375" style="285" customWidth="1"/>
    <col min="2056" max="2056" width="11.7109375" style="285" customWidth="1"/>
    <col min="2057" max="2057" width="1.5703125" style="285" customWidth="1"/>
    <col min="2058" max="2058" width="11.7109375" style="285" customWidth="1"/>
    <col min="2059" max="2059" width="1.5703125" style="285" customWidth="1"/>
    <col min="2060" max="2060" width="11.7109375" style="285" customWidth="1"/>
    <col min="2061" max="2061" width="1.7109375" style="285" customWidth="1"/>
    <col min="2062" max="2062" width="73" style="285" customWidth="1"/>
    <col min="2063" max="2304" width="9.140625" style="285"/>
    <col min="2305" max="2305" width="0.7109375" style="285" customWidth="1"/>
    <col min="2306" max="2306" width="72.28515625" style="285" customWidth="1"/>
    <col min="2307" max="2307" width="1.7109375" style="285" customWidth="1"/>
    <col min="2308" max="2308" width="11.7109375" style="285" customWidth="1"/>
    <col min="2309" max="2309" width="1.7109375" style="285" customWidth="1"/>
    <col min="2310" max="2310" width="12.7109375" style="285" customWidth="1"/>
    <col min="2311" max="2311" width="1.7109375" style="285" customWidth="1"/>
    <col min="2312" max="2312" width="11.7109375" style="285" customWidth="1"/>
    <col min="2313" max="2313" width="1.5703125" style="285" customWidth="1"/>
    <col min="2314" max="2314" width="11.7109375" style="285" customWidth="1"/>
    <col min="2315" max="2315" width="1.5703125" style="285" customWidth="1"/>
    <col min="2316" max="2316" width="11.7109375" style="285" customWidth="1"/>
    <col min="2317" max="2317" width="1.7109375" style="285" customWidth="1"/>
    <col min="2318" max="2318" width="73" style="285" customWidth="1"/>
    <col min="2319" max="2560" width="9.140625" style="285"/>
    <col min="2561" max="2561" width="0.7109375" style="285" customWidth="1"/>
    <col min="2562" max="2562" width="72.28515625" style="285" customWidth="1"/>
    <col min="2563" max="2563" width="1.7109375" style="285" customWidth="1"/>
    <col min="2564" max="2564" width="11.7109375" style="285" customWidth="1"/>
    <col min="2565" max="2565" width="1.7109375" style="285" customWidth="1"/>
    <col min="2566" max="2566" width="12.7109375" style="285" customWidth="1"/>
    <col min="2567" max="2567" width="1.7109375" style="285" customWidth="1"/>
    <col min="2568" max="2568" width="11.7109375" style="285" customWidth="1"/>
    <col min="2569" max="2569" width="1.5703125" style="285" customWidth="1"/>
    <col min="2570" max="2570" width="11.7109375" style="285" customWidth="1"/>
    <col min="2571" max="2571" width="1.5703125" style="285" customWidth="1"/>
    <col min="2572" max="2572" width="11.7109375" style="285" customWidth="1"/>
    <col min="2573" max="2573" width="1.7109375" style="285" customWidth="1"/>
    <col min="2574" max="2574" width="73" style="285" customWidth="1"/>
    <col min="2575" max="2816" width="9.140625" style="285"/>
    <col min="2817" max="2817" width="0.7109375" style="285" customWidth="1"/>
    <col min="2818" max="2818" width="72.28515625" style="285" customWidth="1"/>
    <col min="2819" max="2819" width="1.7109375" style="285" customWidth="1"/>
    <col min="2820" max="2820" width="11.7109375" style="285" customWidth="1"/>
    <col min="2821" max="2821" width="1.7109375" style="285" customWidth="1"/>
    <col min="2822" max="2822" width="12.7109375" style="285" customWidth="1"/>
    <col min="2823" max="2823" width="1.7109375" style="285" customWidth="1"/>
    <col min="2824" max="2824" width="11.7109375" style="285" customWidth="1"/>
    <col min="2825" max="2825" width="1.5703125" style="285" customWidth="1"/>
    <col min="2826" max="2826" width="11.7109375" style="285" customWidth="1"/>
    <col min="2827" max="2827" width="1.5703125" style="285" customWidth="1"/>
    <col min="2828" max="2828" width="11.7109375" style="285" customWidth="1"/>
    <col min="2829" max="2829" width="1.7109375" style="285" customWidth="1"/>
    <col min="2830" max="2830" width="73" style="285" customWidth="1"/>
    <col min="2831" max="3072" width="9.140625" style="285"/>
    <col min="3073" max="3073" width="0.7109375" style="285" customWidth="1"/>
    <col min="3074" max="3074" width="72.28515625" style="285" customWidth="1"/>
    <col min="3075" max="3075" width="1.7109375" style="285" customWidth="1"/>
    <col min="3076" max="3076" width="11.7109375" style="285" customWidth="1"/>
    <col min="3077" max="3077" width="1.7109375" style="285" customWidth="1"/>
    <col min="3078" max="3078" width="12.7109375" style="285" customWidth="1"/>
    <col min="3079" max="3079" width="1.7109375" style="285" customWidth="1"/>
    <col min="3080" max="3080" width="11.7109375" style="285" customWidth="1"/>
    <col min="3081" max="3081" width="1.5703125" style="285" customWidth="1"/>
    <col min="3082" max="3082" width="11.7109375" style="285" customWidth="1"/>
    <col min="3083" max="3083" width="1.5703125" style="285" customWidth="1"/>
    <col min="3084" max="3084" width="11.7109375" style="285" customWidth="1"/>
    <col min="3085" max="3085" width="1.7109375" style="285" customWidth="1"/>
    <col min="3086" max="3086" width="73" style="285" customWidth="1"/>
    <col min="3087" max="3328" width="9.140625" style="285"/>
    <col min="3329" max="3329" width="0.7109375" style="285" customWidth="1"/>
    <col min="3330" max="3330" width="72.28515625" style="285" customWidth="1"/>
    <col min="3331" max="3331" width="1.7109375" style="285" customWidth="1"/>
    <col min="3332" max="3332" width="11.7109375" style="285" customWidth="1"/>
    <col min="3333" max="3333" width="1.7109375" style="285" customWidth="1"/>
    <col min="3334" max="3334" width="12.7109375" style="285" customWidth="1"/>
    <col min="3335" max="3335" width="1.7109375" style="285" customWidth="1"/>
    <col min="3336" max="3336" width="11.7109375" style="285" customWidth="1"/>
    <col min="3337" max="3337" width="1.5703125" style="285" customWidth="1"/>
    <col min="3338" max="3338" width="11.7109375" style="285" customWidth="1"/>
    <col min="3339" max="3339" width="1.5703125" style="285" customWidth="1"/>
    <col min="3340" max="3340" width="11.7109375" style="285" customWidth="1"/>
    <col min="3341" max="3341" width="1.7109375" style="285" customWidth="1"/>
    <col min="3342" max="3342" width="73" style="285" customWidth="1"/>
    <col min="3343" max="3584" width="9.140625" style="285"/>
    <col min="3585" max="3585" width="0.7109375" style="285" customWidth="1"/>
    <col min="3586" max="3586" width="72.28515625" style="285" customWidth="1"/>
    <col min="3587" max="3587" width="1.7109375" style="285" customWidth="1"/>
    <col min="3588" max="3588" width="11.7109375" style="285" customWidth="1"/>
    <col min="3589" max="3589" width="1.7109375" style="285" customWidth="1"/>
    <col min="3590" max="3590" width="12.7109375" style="285" customWidth="1"/>
    <col min="3591" max="3591" width="1.7109375" style="285" customWidth="1"/>
    <col min="3592" max="3592" width="11.7109375" style="285" customWidth="1"/>
    <col min="3593" max="3593" width="1.5703125" style="285" customWidth="1"/>
    <col min="3594" max="3594" width="11.7109375" style="285" customWidth="1"/>
    <col min="3595" max="3595" width="1.5703125" style="285" customWidth="1"/>
    <col min="3596" max="3596" width="11.7109375" style="285" customWidth="1"/>
    <col min="3597" max="3597" width="1.7109375" style="285" customWidth="1"/>
    <col min="3598" max="3598" width="73" style="285" customWidth="1"/>
    <col min="3599" max="3840" width="9.140625" style="285"/>
    <col min="3841" max="3841" width="0.7109375" style="285" customWidth="1"/>
    <col min="3842" max="3842" width="72.28515625" style="285" customWidth="1"/>
    <col min="3843" max="3843" width="1.7109375" style="285" customWidth="1"/>
    <col min="3844" max="3844" width="11.7109375" style="285" customWidth="1"/>
    <col min="3845" max="3845" width="1.7109375" style="285" customWidth="1"/>
    <col min="3846" max="3846" width="12.7109375" style="285" customWidth="1"/>
    <col min="3847" max="3847" width="1.7109375" style="285" customWidth="1"/>
    <col min="3848" max="3848" width="11.7109375" style="285" customWidth="1"/>
    <col min="3849" max="3849" width="1.5703125" style="285" customWidth="1"/>
    <col min="3850" max="3850" width="11.7109375" style="285" customWidth="1"/>
    <col min="3851" max="3851" width="1.5703125" style="285" customWidth="1"/>
    <col min="3852" max="3852" width="11.7109375" style="285" customWidth="1"/>
    <col min="3853" max="3853" width="1.7109375" style="285" customWidth="1"/>
    <col min="3854" max="3854" width="73" style="285" customWidth="1"/>
    <col min="3855" max="4096" width="9.140625" style="285"/>
    <col min="4097" max="4097" width="0.7109375" style="285" customWidth="1"/>
    <col min="4098" max="4098" width="72.28515625" style="285" customWidth="1"/>
    <col min="4099" max="4099" width="1.7109375" style="285" customWidth="1"/>
    <col min="4100" max="4100" width="11.7109375" style="285" customWidth="1"/>
    <col min="4101" max="4101" width="1.7109375" style="285" customWidth="1"/>
    <col min="4102" max="4102" width="12.7109375" style="285" customWidth="1"/>
    <col min="4103" max="4103" width="1.7109375" style="285" customWidth="1"/>
    <col min="4104" max="4104" width="11.7109375" style="285" customWidth="1"/>
    <col min="4105" max="4105" width="1.5703125" style="285" customWidth="1"/>
    <col min="4106" max="4106" width="11.7109375" style="285" customWidth="1"/>
    <col min="4107" max="4107" width="1.5703125" style="285" customWidth="1"/>
    <col min="4108" max="4108" width="11.7109375" style="285" customWidth="1"/>
    <col min="4109" max="4109" width="1.7109375" style="285" customWidth="1"/>
    <col min="4110" max="4110" width="73" style="285" customWidth="1"/>
    <col min="4111" max="4352" width="9.140625" style="285"/>
    <col min="4353" max="4353" width="0.7109375" style="285" customWidth="1"/>
    <col min="4354" max="4354" width="72.28515625" style="285" customWidth="1"/>
    <col min="4355" max="4355" width="1.7109375" style="285" customWidth="1"/>
    <col min="4356" max="4356" width="11.7109375" style="285" customWidth="1"/>
    <col min="4357" max="4357" width="1.7109375" style="285" customWidth="1"/>
    <col min="4358" max="4358" width="12.7109375" style="285" customWidth="1"/>
    <col min="4359" max="4359" width="1.7109375" style="285" customWidth="1"/>
    <col min="4360" max="4360" width="11.7109375" style="285" customWidth="1"/>
    <col min="4361" max="4361" width="1.5703125" style="285" customWidth="1"/>
    <col min="4362" max="4362" width="11.7109375" style="285" customWidth="1"/>
    <col min="4363" max="4363" width="1.5703125" style="285" customWidth="1"/>
    <col min="4364" max="4364" width="11.7109375" style="285" customWidth="1"/>
    <col min="4365" max="4365" width="1.7109375" style="285" customWidth="1"/>
    <col min="4366" max="4366" width="73" style="285" customWidth="1"/>
    <col min="4367" max="4608" width="9.140625" style="285"/>
    <col min="4609" max="4609" width="0.7109375" style="285" customWidth="1"/>
    <col min="4610" max="4610" width="72.28515625" style="285" customWidth="1"/>
    <col min="4611" max="4611" width="1.7109375" style="285" customWidth="1"/>
    <col min="4612" max="4612" width="11.7109375" style="285" customWidth="1"/>
    <col min="4613" max="4613" width="1.7109375" style="285" customWidth="1"/>
    <col min="4614" max="4614" width="12.7109375" style="285" customWidth="1"/>
    <col min="4615" max="4615" width="1.7109375" style="285" customWidth="1"/>
    <col min="4616" max="4616" width="11.7109375" style="285" customWidth="1"/>
    <col min="4617" max="4617" width="1.5703125" style="285" customWidth="1"/>
    <col min="4618" max="4618" width="11.7109375" style="285" customWidth="1"/>
    <col min="4619" max="4619" width="1.5703125" style="285" customWidth="1"/>
    <col min="4620" max="4620" width="11.7109375" style="285" customWidth="1"/>
    <col min="4621" max="4621" width="1.7109375" style="285" customWidth="1"/>
    <col min="4622" max="4622" width="73" style="285" customWidth="1"/>
    <col min="4623" max="4864" width="9.140625" style="285"/>
    <col min="4865" max="4865" width="0.7109375" style="285" customWidth="1"/>
    <col min="4866" max="4866" width="72.28515625" style="285" customWidth="1"/>
    <col min="4867" max="4867" width="1.7109375" style="285" customWidth="1"/>
    <col min="4868" max="4868" width="11.7109375" style="285" customWidth="1"/>
    <col min="4869" max="4869" width="1.7109375" style="285" customWidth="1"/>
    <col min="4870" max="4870" width="12.7109375" style="285" customWidth="1"/>
    <col min="4871" max="4871" width="1.7109375" style="285" customWidth="1"/>
    <col min="4872" max="4872" width="11.7109375" style="285" customWidth="1"/>
    <col min="4873" max="4873" width="1.5703125" style="285" customWidth="1"/>
    <col min="4874" max="4874" width="11.7109375" style="285" customWidth="1"/>
    <col min="4875" max="4875" width="1.5703125" style="285" customWidth="1"/>
    <col min="4876" max="4876" width="11.7109375" style="285" customWidth="1"/>
    <col min="4877" max="4877" width="1.7109375" style="285" customWidth="1"/>
    <col min="4878" max="4878" width="73" style="285" customWidth="1"/>
    <col min="4879" max="5120" width="9.140625" style="285"/>
    <col min="5121" max="5121" width="0.7109375" style="285" customWidth="1"/>
    <col min="5122" max="5122" width="72.28515625" style="285" customWidth="1"/>
    <col min="5123" max="5123" width="1.7109375" style="285" customWidth="1"/>
    <col min="5124" max="5124" width="11.7109375" style="285" customWidth="1"/>
    <col min="5125" max="5125" width="1.7109375" style="285" customWidth="1"/>
    <col min="5126" max="5126" width="12.7109375" style="285" customWidth="1"/>
    <col min="5127" max="5127" width="1.7109375" style="285" customWidth="1"/>
    <col min="5128" max="5128" width="11.7109375" style="285" customWidth="1"/>
    <col min="5129" max="5129" width="1.5703125" style="285" customWidth="1"/>
    <col min="5130" max="5130" width="11.7109375" style="285" customWidth="1"/>
    <col min="5131" max="5131" width="1.5703125" style="285" customWidth="1"/>
    <col min="5132" max="5132" width="11.7109375" style="285" customWidth="1"/>
    <col min="5133" max="5133" width="1.7109375" style="285" customWidth="1"/>
    <col min="5134" max="5134" width="73" style="285" customWidth="1"/>
    <col min="5135" max="5376" width="9.140625" style="285"/>
    <col min="5377" max="5377" width="0.7109375" style="285" customWidth="1"/>
    <col min="5378" max="5378" width="72.28515625" style="285" customWidth="1"/>
    <col min="5379" max="5379" width="1.7109375" style="285" customWidth="1"/>
    <col min="5380" max="5380" width="11.7109375" style="285" customWidth="1"/>
    <col min="5381" max="5381" width="1.7109375" style="285" customWidth="1"/>
    <col min="5382" max="5382" width="12.7109375" style="285" customWidth="1"/>
    <col min="5383" max="5383" width="1.7109375" style="285" customWidth="1"/>
    <col min="5384" max="5384" width="11.7109375" style="285" customWidth="1"/>
    <col min="5385" max="5385" width="1.5703125" style="285" customWidth="1"/>
    <col min="5386" max="5386" width="11.7109375" style="285" customWidth="1"/>
    <col min="5387" max="5387" width="1.5703125" style="285" customWidth="1"/>
    <col min="5388" max="5388" width="11.7109375" style="285" customWidth="1"/>
    <col min="5389" max="5389" width="1.7109375" style="285" customWidth="1"/>
    <col min="5390" max="5390" width="73" style="285" customWidth="1"/>
    <col min="5391" max="5632" width="9.140625" style="285"/>
    <col min="5633" max="5633" width="0.7109375" style="285" customWidth="1"/>
    <col min="5634" max="5634" width="72.28515625" style="285" customWidth="1"/>
    <col min="5635" max="5635" width="1.7109375" style="285" customWidth="1"/>
    <col min="5636" max="5636" width="11.7109375" style="285" customWidth="1"/>
    <col min="5637" max="5637" width="1.7109375" style="285" customWidth="1"/>
    <col min="5638" max="5638" width="12.7109375" style="285" customWidth="1"/>
    <col min="5639" max="5639" width="1.7109375" style="285" customWidth="1"/>
    <col min="5640" max="5640" width="11.7109375" style="285" customWidth="1"/>
    <col min="5641" max="5641" width="1.5703125" style="285" customWidth="1"/>
    <col min="5642" max="5642" width="11.7109375" style="285" customWidth="1"/>
    <col min="5643" max="5643" width="1.5703125" style="285" customWidth="1"/>
    <col min="5644" max="5644" width="11.7109375" style="285" customWidth="1"/>
    <col min="5645" max="5645" width="1.7109375" style="285" customWidth="1"/>
    <col min="5646" max="5646" width="73" style="285" customWidth="1"/>
    <col min="5647" max="5888" width="9.140625" style="285"/>
    <col min="5889" max="5889" width="0.7109375" style="285" customWidth="1"/>
    <col min="5890" max="5890" width="72.28515625" style="285" customWidth="1"/>
    <col min="5891" max="5891" width="1.7109375" style="285" customWidth="1"/>
    <col min="5892" max="5892" width="11.7109375" style="285" customWidth="1"/>
    <col min="5893" max="5893" width="1.7109375" style="285" customWidth="1"/>
    <col min="5894" max="5894" width="12.7109375" style="285" customWidth="1"/>
    <col min="5895" max="5895" width="1.7109375" style="285" customWidth="1"/>
    <col min="5896" max="5896" width="11.7109375" style="285" customWidth="1"/>
    <col min="5897" max="5897" width="1.5703125" style="285" customWidth="1"/>
    <col min="5898" max="5898" width="11.7109375" style="285" customWidth="1"/>
    <col min="5899" max="5899" width="1.5703125" style="285" customWidth="1"/>
    <col min="5900" max="5900" width="11.7109375" style="285" customWidth="1"/>
    <col min="5901" max="5901" width="1.7109375" style="285" customWidth="1"/>
    <col min="5902" max="5902" width="73" style="285" customWidth="1"/>
    <col min="5903" max="6144" width="9.140625" style="285"/>
    <col min="6145" max="6145" width="0.7109375" style="285" customWidth="1"/>
    <col min="6146" max="6146" width="72.28515625" style="285" customWidth="1"/>
    <col min="6147" max="6147" width="1.7109375" style="285" customWidth="1"/>
    <col min="6148" max="6148" width="11.7109375" style="285" customWidth="1"/>
    <col min="6149" max="6149" width="1.7109375" style="285" customWidth="1"/>
    <col min="6150" max="6150" width="12.7109375" style="285" customWidth="1"/>
    <col min="6151" max="6151" width="1.7109375" style="285" customWidth="1"/>
    <col min="6152" max="6152" width="11.7109375" style="285" customWidth="1"/>
    <col min="6153" max="6153" width="1.5703125" style="285" customWidth="1"/>
    <col min="6154" max="6154" width="11.7109375" style="285" customWidth="1"/>
    <col min="6155" max="6155" width="1.5703125" style="285" customWidth="1"/>
    <col min="6156" max="6156" width="11.7109375" style="285" customWidth="1"/>
    <col min="6157" max="6157" width="1.7109375" style="285" customWidth="1"/>
    <col min="6158" max="6158" width="73" style="285" customWidth="1"/>
    <col min="6159" max="6400" width="9.140625" style="285"/>
    <col min="6401" max="6401" width="0.7109375" style="285" customWidth="1"/>
    <col min="6402" max="6402" width="72.28515625" style="285" customWidth="1"/>
    <col min="6403" max="6403" width="1.7109375" style="285" customWidth="1"/>
    <col min="6404" max="6404" width="11.7109375" style="285" customWidth="1"/>
    <col min="6405" max="6405" width="1.7109375" style="285" customWidth="1"/>
    <col min="6406" max="6406" width="12.7109375" style="285" customWidth="1"/>
    <col min="6407" max="6407" width="1.7109375" style="285" customWidth="1"/>
    <col min="6408" max="6408" width="11.7109375" style="285" customWidth="1"/>
    <col min="6409" max="6409" width="1.5703125" style="285" customWidth="1"/>
    <col min="6410" max="6410" width="11.7109375" style="285" customWidth="1"/>
    <col min="6411" max="6411" width="1.5703125" style="285" customWidth="1"/>
    <col min="6412" max="6412" width="11.7109375" style="285" customWidth="1"/>
    <col min="6413" max="6413" width="1.7109375" style="285" customWidth="1"/>
    <col min="6414" max="6414" width="73" style="285" customWidth="1"/>
    <col min="6415" max="6656" width="9.140625" style="285"/>
    <col min="6657" max="6657" width="0.7109375" style="285" customWidth="1"/>
    <col min="6658" max="6658" width="72.28515625" style="285" customWidth="1"/>
    <col min="6659" max="6659" width="1.7109375" style="285" customWidth="1"/>
    <col min="6660" max="6660" width="11.7109375" style="285" customWidth="1"/>
    <col min="6661" max="6661" width="1.7109375" style="285" customWidth="1"/>
    <col min="6662" max="6662" width="12.7109375" style="285" customWidth="1"/>
    <col min="6663" max="6663" width="1.7109375" style="285" customWidth="1"/>
    <col min="6664" max="6664" width="11.7109375" style="285" customWidth="1"/>
    <col min="6665" max="6665" width="1.5703125" style="285" customWidth="1"/>
    <col min="6666" max="6666" width="11.7109375" style="285" customWidth="1"/>
    <col min="6667" max="6667" width="1.5703125" style="285" customWidth="1"/>
    <col min="6668" max="6668" width="11.7109375" style="285" customWidth="1"/>
    <col min="6669" max="6669" width="1.7109375" style="285" customWidth="1"/>
    <col min="6670" max="6670" width="73" style="285" customWidth="1"/>
    <col min="6671" max="6912" width="9.140625" style="285"/>
    <col min="6913" max="6913" width="0.7109375" style="285" customWidth="1"/>
    <col min="6914" max="6914" width="72.28515625" style="285" customWidth="1"/>
    <col min="6915" max="6915" width="1.7109375" style="285" customWidth="1"/>
    <col min="6916" max="6916" width="11.7109375" style="285" customWidth="1"/>
    <col min="6917" max="6917" width="1.7109375" style="285" customWidth="1"/>
    <col min="6918" max="6918" width="12.7109375" style="285" customWidth="1"/>
    <col min="6919" max="6919" width="1.7109375" style="285" customWidth="1"/>
    <col min="6920" max="6920" width="11.7109375" style="285" customWidth="1"/>
    <col min="6921" max="6921" width="1.5703125" style="285" customWidth="1"/>
    <col min="6922" max="6922" width="11.7109375" style="285" customWidth="1"/>
    <col min="6923" max="6923" width="1.5703125" style="285" customWidth="1"/>
    <col min="6924" max="6924" width="11.7109375" style="285" customWidth="1"/>
    <col min="6925" max="6925" width="1.7109375" style="285" customWidth="1"/>
    <col min="6926" max="6926" width="73" style="285" customWidth="1"/>
    <col min="6927" max="7168" width="9.140625" style="285"/>
    <col min="7169" max="7169" width="0.7109375" style="285" customWidth="1"/>
    <col min="7170" max="7170" width="72.28515625" style="285" customWidth="1"/>
    <col min="7171" max="7171" width="1.7109375" style="285" customWidth="1"/>
    <col min="7172" max="7172" width="11.7109375" style="285" customWidth="1"/>
    <col min="7173" max="7173" width="1.7109375" style="285" customWidth="1"/>
    <col min="7174" max="7174" width="12.7109375" style="285" customWidth="1"/>
    <col min="7175" max="7175" width="1.7109375" style="285" customWidth="1"/>
    <col min="7176" max="7176" width="11.7109375" style="285" customWidth="1"/>
    <col min="7177" max="7177" width="1.5703125" style="285" customWidth="1"/>
    <col min="7178" max="7178" width="11.7109375" style="285" customWidth="1"/>
    <col min="7179" max="7179" width="1.5703125" style="285" customWidth="1"/>
    <col min="7180" max="7180" width="11.7109375" style="285" customWidth="1"/>
    <col min="7181" max="7181" width="1.7109375" style="285" customWidth="1"/>
    <col min="7182" max="7182" width="73" style="285" customWidth="1"/>
    <col min="7183" max="7424" width="9.140625" style="285"/>
    <col min="7425" max="7425" width="0.7109375" style="285" customWidth="1"/>
    <col min="7426" max="7426" width="72.28515625" style="285" customWidth="1"/>
    <col min="7427" max="7427" width="1.7109375" style="285" customWidth="1"/>
    <col min="7428" max="7428" width="11.7109375" style="285" customWidth="1"/>
    <col min="7429" max="7429" width="1.7109375" style="285" customWidth="1"/>
    <col min="7430" max="7430" width="12.7109375" style="285" customWidth="1"/>
    <col min="7431" max="7431" width="1.7109375" style="285" customWidth="1"/>
    <col min="7432" max="7432" width="11.7109375" style="285" customWidth="1"/>
    <col min="7433" max="7433" width="1.5703125" style="285" customWidth="1"/>
    <col min="7434" max="7434" width="11.7109375" style="285" customWidth="1"/>
    <col min="7435" max="7435" width="1.5703125" style="285" customWidth="1"/>
    <col min="7436" max="7436" width="11.7109375" style="285" customWidth="1"/>
    <col min="7437" max="7437" width="1.7109375" style="285" customWidth="1"/>
    <col min="7438" max="7438" width="73" style="285" customWidth="1"/>
    <col min="7439" max="7680" width="9.140625" style="285"/>
    <col min="7681" max="7681" width="0.7109375" style="285" customWidth="1"/>
    <col min="7682" max="7682" width="72.28515625" style="285" customWidth="1"/>
    <col min="7683" max="7683" width="1.7109375" style="285" customWidth="1"/>
    <col min="7684" max="7684" width="11.7109375" style="285" customWidth="1"/>
    <col min="7685" max="7685" width="1.7109375" style="285" customWidth="1"/>
    <col min="7686" max="7686" width="12.7109375" style="285" customWidth="1"/>
    <col min="7687" max="7687" width="1.7109375" style="285" customWidth="1"/>
    <col min="7688" max="7688" width="11.7109375" style="285" customWidth="1"/>
    <col min="7689" max="7689" width="1.5703125" style="285" customWidth="1"/>
    <col min="7690" max="7690" width="11.7109375" style="285" customWidth="1"/>
    <col min="7691" max="7691" width="1.5703125" style="285" customWidth="1"/>
    <col min="7692" max="7692" width="11.7109375" style="285" customWidth="1"/>
    <col min="7693" max="7693" width="1.7109375" style="285" customWidth="1"/>
    <col min="7694" max="7694" width="73" style="285" customWidth="1"/>
    <col min="7695" max="7936" width="9.140625" style="285"/>
    <col min="7937" max="7937" width="0.7109375" style="285" customWidth="1"/>
    <col min="7938" max="7938" width="72.28515625" style="285" customWidth="1"/>
    <col min="7939" max="7939" width="1.7109375" style="285" customWidth="1"/>
    <col min="7940" max="7940" width="11.7109375" style="285" customWidth="1"/>
    <col min="7941" max="7941" width="1.7109375" style="285" customWidth="1"/>
    <col min="7942" max="7942" width="12.7109375" style="285" customWidth="1"/>
    <col min="7943" max="7943" width="1.7109375" style="285" customWidth="1"/>
    <col min="7944" max="7944" width="11.7109375" style="285" customWidth="1"/>
    <col min="7945" max="7945" width="1.5703125" style="285" customWidth="1"/>
    <col min="7946" max="7946" width="11.7109375" style="285" customWidth="1"/>
    <col min="7947" max="7947" width="1.5703125" style="285" customWidth="1"/>
    <col min="7948" max="7948" width="11.7109375" style="285" customWidth="1"/>
    <col min="7949" max="7949" width="1.7109375" style="285" customWidth="1"/>
    <col min="7950" max="7950" width="73" style="285" customWidth="1"/>
    <col min="7951" max="8192" width="9.140625" style="285"/>
    <col min="8193" max="8193" width="0.7109375" style="285" customWidth="1"/>
    <col min="8194" max="8194" width="72.28515625" style="285" customWidth="1"/>
    <col min="8195" max="8195" width="1.7109375" style="285" customWidth="1"/>
    <col min="8196" max="8196" width="11.7109375" style="285" customWidth="1"/>
    <col min="8197" max="8197" width="1.7109375" style="285" customWidth="1"/>
    <col min="8198" max="8198" width="12.7109375" style="285" customWidth="1"/>
    <col min="8199" max="8199" width="1.7109375" style="285" customWidth="1"/>
    <col min="8200" max="8200" width="11.7109375" style="285" customWidth="1"/>
    <col min="8201" max="8201" width="1.5703125" style="285" customWidth="1"/>
    <col min="8202" max="8202" width="11.7109375" style="285" customWidth="1"/>
    <col min="8203" max="8203" width="1.5703125" style="285" customWidth="1"/>
    <col min="8204" max="8204" width="11.7109375" style="285" customWidth="1"/>
    <col min="8205" max="8205" width="1.7109375" style="285" customWidth="1"/>
    <col min="8206" max="8206" width="73" style="285" customWidth="1"/>
    <col min="8207" max="8448" width="9.140625" style="285"/>
    <col min="8449" max="8449" width="0.7109375" style="285" customWidth="1"/>
    <col min="8450" max="8450" width="72.28515625" style="285" customWidth="1"/>
    <col min="8451" max="8451" width="1.7109375" style="285" customWidth="1"/>
    <col min="8452" max="8452" width="11.7109375" style="285" customWidth="1"/>
    <col min="8453" max="8453" width="1.7109375" style="285" customWidth="1"/>
    <col min="8454" max="8454" width="12.7109375" style="285" customWidth="1"/>
    <col min="8455" max="8455" width="1.7109375" style="285" customWidth="1"/>
    <col min="8456" max="8456" width="11.7109375" style="285" customWidth="1"/>
    <col min="8457" max="8457" width="1.5703125" style="285" customWidth="1"/>
    <col min="8458" max="8458" width="11.7109375" style="285" customWidth="1"/>
    <col min="8459" max="8459" width="1.5703125" style="285" customWidth="1"/>
    <col min="8460" max="8460" width="11.7109375" style="285" customWidth="1"/>
    <col min="8461" max="8461" width="1.7109375" style="285" customWidth="1"/>
    <col min="8462" max="8462" width="73" style="285" customWidth="1"/>
    <col min="8463" max="8704" width="9.140625" style="285"/>
    <col min="8705" max="8705" width="0.7109375" style="285" customWidth="1"/>
    <col min="8706" max="8706" width="72.28515625" style="285" customWidth="1"/>
    <col min="8707" max="8707" width="1.7109375" style="285" customWidth="1"/>
    <col min="8708" max="8708" width="11.7109375" style="285" customWidth="1"/>
    <col min="8709" max="8709" width="1.7109375" style="285" customWidth="1"/>
    <col min="8710" max="8710" width="12.7109375" style="285" customWidth="1"/>
    <col min="8711" max="8711" width="1.7109375" style="285" customWidth="1"/>
    <col min="8712" max="8712" width="11.7109375" style="285" customWidth="1"/>
    <col min="8713" max="8713" width="1.5703125" style="285" customWidth="1"/>
    <col min="8714" max="8714" width="11.7109375" style="285" customWidth="1"/>
    <col min="8715" max="8715" width="1.5703125" style="285" customWidth="1"/>
    <col min="8716" max="8716" width="11.7109375" style="285" customWidth="1"/>
    <col min="8717" max="8717" width="1.7109375" style="285" customWidth="1"/>
    <col min="8718" max="8718" width="73" style="285" customWidth="1"/>
    <col min="8719" max="8960" width="9.140625" style="285"/>
    <col min="8961" max="8961" width="0.7109375" style="285" customWidth="1"/>
    <col min="8962" max="8962" width="72.28515625" style="285" customWidth="1"/>
    <col min="8963" max="8963" width="1.7109375" style="285" customWidth="1"/>
    <col min="8964" max="8964" width="11.7109375" style="285" customWidth="1"/>
    <col min="8965" max="8965" width="1.7109375" style="285" customWidth="1"/>
    <col min="8966" max="8966" width="12.7109375" style="285" customWidth="1"/>
    <col min="8967" max="8967" width="1.7109375" style="285" customWidth="1"/>
    <col min="8968" max="8968" width="11.7109375" style="285" customWidth="1"/>
    <col min="8969" max="8969" width="1.5703125" style="285" customWidth="1"/>
    <col min="8970" max="8970" width="11.7109375" style="285" customWidth="1"/>
    <col min="8971" max="8971" width="1.5703125" style="285" customWidth="1"/>
    <col min="8972" max="8972" width="11.7109375" style="285" customWidth="1"/>
    <col min="8973" max="8973" width="1.7109375" style="285" customWidth="1"/>
    <col min="8974" max="8974" width="73" style="285" customWidth="1"/>
    <col min="8975" max="9216" width="9.140625" style="285"/>
    <col min="9217" max="9217" width="0.7109375" style="285" customWidth="1"/>
    <col min="9218" max="9218" width="72.28515625" style="285" customWidth="1"/>
    <col min="9219" max="9219" width="1.7109375" style="285" customWidth="1"/>
    <col min="9220" max="9220" width="11.7109375" style="285" customWidth="1"/>
    <col min="9221" max="9221" width="1.7109375" style="285" customWidth="1"/>
    <col min="9222" max="9222" width="12.7109375" style="285" customWidth="1"/>
    <col min="9223" max="9223" width="1.7109375" style="285" customWidth="1"/>
    <col min="9224" max="9224" width="11.7109375" style="285" customWidth="1"/>
    <col min="9225" max="9225" width="1.5703125" style="285" customWidth="1"/>
    <col min="9226" max="9226" width="11.7109375" style="285" customWidth="1"/>
    <col min="9227" max="9227" width="1.5703125" style="285" customWidth="1"/>
    <col min="9228" max="9228" width="11.7109375" style="285" customWidth="1"/>
    <col min="9229" max="9229" width="1.7109375" style="285" customWidth="1"/>
    <col min="9230" max="9230" width="73" style="285" customWidth="1"/>
    <col min="9231" max="9472" width="9.140625" style="285"/>
    <col min="9473" max="9473" width="0.7109375" style="285" customWidth="1"/>
    <col min="9474" max="9474" width="72.28515625" style="285" customWidth="1"/>
    <col min="9475" max="9475" width="1.7109375" style="285" customWidth="1"/>
    <col min="9476" max="9476" width="11.7109375" style="285" customWidth="1"/>
    <col min="9477" max="9477" width="1.7109375" style="285" customWidth="1"/>
    <col min="9478" max="9478" width="12.7109375" style="285" customWidth="1"/>
    <col min="9479" max="9479" width="1.7109375" style="285" customWidth="1"/>
    <col min="9480" max="9480" width="11.7109375" style="285" customWidth="1"/>
    <col min="9481" max="9481" width="1.5703125" style="285" customWidth="1"/>
    <col min="9482" max="9482" width="11.7109375" style="285" customWidth="1"/>
    <col min="9483" max="9483" width="1.5703125" style="285" customWidth="1"/>
    <col min="9484" max="9484" width="11.7109375" style="285" customWidth="1"/>
    <col min="9485" max="9485" width="1.7109375" style="285" customWidth="1"/>
    <col min="9486" max="9486" width="73" style="285" customWidth="1"/>
    <col min="9487" max="9728" width="9.140625" style="285"/>
    <col min="9729" max="9729" width="0.7109375" style="285" customWidth="1"/>
    <col min="9730" max="9730" width="72.28515625" style="285" customWidth="1"/>
    <col min="9731" max="9731" width="1.7109375" style="285" customWidth="1"/>
    <col min="9732" max="9732" width="11.7109375" style="285" customWidth="1"/>
    <col min="9733" max="9733" width="1.7109375" style="285" customWidth="1"/>
    <col min="9734" max="9734" width="12.7109375" style="285" customWidth="1"/>
    <col min="9735" max="9735" width="1.7109375" style="285" customWidth="1"/>
    <col min="9736" max="9736" width="11.7109375" style="285" customWidth="1"/>
    <col min="9737" max="9737" width="1.5703125" style="285" customWidth="1"/>
    <col min="9738" max="9738" width="11.7109375" style="285" customWidth="1"/>
    <col min="9739" max="9739" width="1.5703125" style="285" customWidth="1"/>
    <col min="9740" max="9740" width="11.7109375" style="285" customWidth="1"/>
    <col min="9741" max="9741" width="1.7109375" style="285" customWidth="1"/>
    <col min="9742" max="9742" width="73" style="285" customWidth="1"/>
    <col min="9743" max="9984" width="9.140625" style="285"/>
    <col min="9985" max="9985" width="0.7109375" style="285" customWidth="1"/>
    <col min="9986" max="9986" width="72.28515625" style="285" customWidth="1"/>
    <col min="9987" max="9987" width="1.7109375" style="285" customWidth="1"/>
    <col min="9988" max="9988" width="11.7109375" style="285" customWidth="1"/>
    <col min="9989" max="9989" width="1.7109375" style="285" customWidth="1"/>
    <col min="9990" max="9990" width="12.7109375" style="285" customWidth="1"/>
    <col min="9991" max="9991" width="1.7109375" style="285" customWidth="1"/>
    <col min="9992" max="9992" width="11.7109375" style="285" customWidth="1"/>
    <col min="9993" max="9993" width="1.5703125" style="285" customWidth="1"/>
    <col min="9994" max="9994" width="11.7109375" style="285" customWidth="1"/>
    <col min="9995" max="9995" width="1.5703125" style="285" customWidth="1"/>
    <col min="9996" max="9996" width="11.7109375" style="285" customWidth="1"/>
    <col min="9997" max="9997" width="1.7109375" style="285" customWidth="1"/>
    <col min="9998" max="9998" width="73" style="285" customWidth="1"/>
    <col min="9999" max="10240" width="9.140625" style="285"/>
    <col min="10241" max="10241" width="0.7109375" style="285" customWidth="1"/>
    <col min="10242" max="10242" width="72.28515625" style="285" customWidth="1"/>
    <col min="10243" max="10243" width="1.7109375" style="285" customWidth="1"/>
    <col min="10244" max="10244" width="11.7109375" style="285" customWidth="1"/>
    <col min="10245" max="10245" width="1.7109375" style="285" customWidth="1"/>
    <col min="10246" max="10246" width="12.7109375" style="285" customWidth="1"/>
    <col min="10247" max="10247" width="1.7109375" style="285" customWidth="1"/>
    <col min="10248" max="10248" width="11.7109375" style="285" customWidth="1"/>
    <col min="10249" max="10249" width="1.5703125" style="285" customWidth="1"/>
    <col min="10250" max="10250" width="11.7109375" style="285" customWidth="1"/>
    <col min="10251" max="10251" width="1.5703125" style="285" customWidth="1"/>
    <col min="10252" max="10252" width="11.7109375" style="285" customWidth="1"/>
    <col min="10253" max="10253" width="1.7109375" style="285" customWidth="1"/>
    <col min="10254" max="10254" width="73" style="285" customWidth="1"/>
    <col min="10255" max="10496" width="9.140625" style="285"/>
    <col min="10497" max="10497" width="0.7109375" style="285" customWidth="1"/>
    <col min="10498" max="10498" width="72.28515625" style="285" customWidth="1"/>
    <col min="10499" max="10499" width="1.7109375" style="285" customWidth="1"/>
    <col min="10500" max="10500" width="11.7109375" style="285" customWidth="1"/>
    <col min="10501" max="10501" width="1.7109375" style="285" customWidth="1"/>
    <col min="10502" max="10502" width="12.7109375" style="285" customWidth="1"/>
    <col min="10503" max="10503" width="1.7109375" style="285" customWidth="1"/>
    <col min="10504" max="10504" width="11.7109375" style="285" customWidth="1"/>
    <col min="10505" max="10505" width="1.5703125" style="285" customWidth="1"/>
    <col min="10506" max="10506" width="11.7109375" style="285" customWidth="1"/>
    <col min="10507" max="10507" width="1.5703125" style="285" customWidth="1"/>
    <col min="10508" max="10508" width="11.7109375" style="285" customWidth="1"/>
    <col min="10509" max="10509" width="1.7109375" style="285" customWidth="1"/>
    <col min="10510" max="10510" width="73" style="285" customWidth="1"/>
    <col min="10511" max="10752" width="9.140625" style="285"/>
    <col min="10753" max="10753" width="0.7109375" style="285" customWidth="1"/>
    <col min="10754" max="10754" width="72.28515625" style="285" customWidth="1"/>
    <col min="10755" max="10755" width="1.7109375" style="285" customWidth="1"/>
    <col min="10756" max="10756" width="11.7109375" style="285" customWidth="1"/>
    <col min="10757" max="10757" width="1.7109375" style="285" customWidth="1"/>
    <col min="10758" max="10758" width="12.7109375" style="285" customWidth="1"/>
    <col min="10759" max="10759" width="1.7109375" style="285" customWidth="1"/>
    <col min="10760" max="10760" width="11.7109375" style="285" customWidth="1"/>
    <col min="10761" max="10761" width="1.5703125" style="285" customWidth="1"/>
    <col min="10762" max="10762" width="11.7109375" style="285" customWidth="1"/>
    <col min="10763" max="10763" width="1.5703125" style="285" customWidth="1"/>
    <col min="10764" max="10764" width="11.7109375" style="285" customWidth="1"/>
    <col min="10765" max="10765" width="1.7109375" style="285" customWidth="1"/>
    <col min="10766" max="10766" width="73" style="285" customWidth="1"/>
    <col min="10767" max="11008" width="9.140625" style="285"/>
    <col min="11009" max="11009" width="0.7109375" style="285" customWidth="1"/>
    <col min="11010" max="11010" width="72.28515625" style="285" customWidth="1"/>
    <col min="11011" max="11011" width="1.7109375" style="285" customWidth="1"/>
    <col min="11012" max="11012" width="11.7109375" style="285" customWidth="1"/>
    <col min="11013" max="11013" width="1.7109375" style="285" customWidth="1"/>
    <col min="11014" max="11014" width="12.7109375" style="285" customWidth="1"/>
    <col min="11015" max="11015" width="1.7109375" style="285" customWidth="1"/>
    <col min="11016" max="11016" width="11.7109375" style="285" customWidth="1"/>
    <col min="11017" max="11017" width="1.5703125" style="285" customWidth="1"/>
    <col min="11018" max="11018" width="11.7109375" style="285" customWidth="1"/>
    <col min="11019" max="11019" width="1.5703125" style="285" customWidth="1"/>
    <col min="11020" max="11020" width="11.7109375" style="285" customWidth="1"/>
    <col min="11021" max="11021" width="1.7109375" style="285" customWidth="1"/>
    <col min="11022" max="11022" width="73" style="285" customWidth="1"/>
    <col min="11023" max="11264" width="9.140625" style="285"/>
    <col min="11265" max="11265" width="0.7109375" style="285" customWidth="1"/>
    <col min="11266" max="11266" width="72.28515625" style="285" customWidth="1"/>
    <col min="11267" max="11267" width="1.7109375" style="285" customWidth="1"/>
    <col min="11268" max="11268" width="11.7109375" style="285" customWidth="1"/>
    <col min="11269" max="11269" width="1.7109375" style="285" customWidth="1"/>
    <col min="11270" max="11270" width="12.7109375" style="285" customWidth="1"/>
    <col min="11271" max="11271" width="1.7109375" style="285" customWidth="1"/>
    <col min="11272" max="11272" width="11.7109375" style="285" customWidth="1"/>
    <col min="11273" max="11273" width="1.5703125" style="285" customWidth="1"/>
    <col min="11274" max="11274" width="11.7109375" style="285" customWidth="1"/>
    <col min="11275" max="11275" width="1.5703125" style="285" customWidth="1"/>
    <col min="11276" max="11276" width="11.7109375" style="285" customWidth="1"/>
    <col min="11277" max="11277" width="1.7109375" style="285" customWidth="1"/>
    <col min="11278" max="11278" width="73" style="285" customWidth="1"/>
    <col min="11279" max="11520" width="9.140625" style="285"/>
    <col min="11521" max="11521" width="0.7109375" style="285" customWidth="1"/>
    <col min="11522" max="11522" width="72.28515625" style="285" customWidth="1"/>
    <col min="11523" max="11523" width="1.7109375" style="285" customWidth="1"/>
    <col min="11524" max="11524" width="11.7109375" style="285" customWidth="1"/>
    <col min="11525" max="11525" width="1.7109375" style="285" customWidth="1"/>
    <col min="11526" max="11526" width="12.7109375" style="285" customWidth="1"/>
    <col min="11527" max="11527" width="1.7109375" style="285" customWidth="1"/>
    <col min="11528" max="11528" width="11.7109375" style="285" customWidth="1"/>
    <col min="11529" max="11529" width="1.5703125" style="285" customWidth="1"/>
    <col min="11530" max="11530" width="11.7109375" style="285" customWidth="1"/>
    <col min="11531" max="11531" width="1.5703125" style="285" customWidth="1"/>
    <col min="11532" max="11532" width="11.7109375" style="285" customWidth="1"/>
    <col min="11533" max="11533" width="1.7109375" style="285" customWidth="1"/>
    <col min="11534" max="11534" width="73" style="285" customWidth="1"/>
    <col min="11535" max="11776" width="9.140625" style="285"/>
    <col min="11777" max="11777" width="0.7109375" style="285" customWidth="1"/>
    <col min="11778" max="11778" width="72.28515625" style="285" customWidth="1"/>
    <col min="11779" max="11779" width="1.7109375" style="285" customWidth="1"/>
    <col min="11780" max="11780" width="11.7109375" style="285" customWidth="1"/>
    <col min="11781" max="11781" width="1.7109375" style="285" customWidth="1"/>
    <col min="11782" max="11782" width="12.7109375" style="285" customWidth="1"/>
    <col min="11783" max="11783" width="1.7109375" style="285" customWidth="1"/>
    <col min="11784" max="11784" width="11.7109375" style="285" customWidth="1"/>
    <col min="11785" max="11785" width="1.5703125" style="285" customWidth="1"/>
    <col min="11786" max="11786" width="11.7109375" style="285" customWidth="1"/>
    <col min="11787" max="11787" width="1.5703125" style="285" customWidth="1"/>
    <col min="11788" max="11788" width="11.7109375" style="285" customWidth="1"/>
    <col min="11789" max="11789" width="1.7109375" style="285" customWidth="1"/>
    <col min="11790" max="11790" width="73" style="285" customWidth="1"/>
    <col min="11791" max="12032" width="9.140625" style="285"/>
    <col min="12033" max="12033" width="0.7109375" style="285" customWidth="1"/>
    <col min="12034" max="12034" width="72.28515625" style="285" customWidth="1"/>
    <col min="12035" max="12035" width="1.7109375" style="285" customWidth="1"/>
    <col min="12036" max="12036" width="11.7109375" style="285" customWidth="1"/>
    <col min="12037" max="12037" width="1.7109375" style="285" customWidth="1"/>
    <col min="12038" max="12038" width="12.7109375" style="285" customWidth="1"/>
    <col min="12039" max="12039" width="1.7109375" style="285" customWidth="1"/>
    <col min="12040" max="12040" width="11.7109375" style="285" customWidth="1"/>
    <col min="12041" max="12041" width="1.5703125" style="285" customWidth="1"/>
    <col min="12042" max="12042" width="11.7109375" style="285" customWidth="1"/>
    <col min="12043" max="12043" width="1.5703125" style="285" customWidth="1"/>
    <col min="12044" max="12044" width="11.7109375" style="285" customWidth="1"/>
    <col min="12045" max="12045" width="1.7109375" style="285" customWidth="1"/>
    <col min="12046" max="12046" width="73" style="285" customWidth="1"/>
    <col min="12047" max="12288" width="9.140625" style="285"/>
    <col min="12289" max="12289" width="0.7109375" style="285" customWidth="1"/>
    <col min="12290" max="12290" width="72.28515625" style="285" customWidth="1"/>
    <col min="12291" max="12291" width="1.7109375" style="285" customWidth="1"/>
    <col min="12292" max="12292" width="11.7109375" style="285" customWidth="1"/>
    <col min="12293" max="12293" width="1.7109375" style="285" customWidth="1"/>
    <col min="12294" max="12294" width="12.7109375" style="285" customWidth="1"/>
    <col min="12295" max="12295" width="1.7109375" style="285" customWidth="1"/>
    <col min="12296" max="12296" width="11.7109375" style="285" customWidth="1"/>
    <col min="12297" max="12297" width="1.5703125" style="285" customWidth="1"/>
    <col min="12298" max="12298" width="11.7109375" style="285" customWidth="1"/>
    <col min="12299" max="12299" width="1.5703125" style="285" customWidth="1"/>
    <col min="12300" max="12300" width="11.7109375" style="285" customWidth="1"/>
    <col min="12301" max="12301" width="1.7109375" style="285" customWidth="1"/>
    <col min="12302" max="12302" width="73" style="285" customWidth="1"/>
    <col min="12303" max="12544" width="9.140625" style="285"/>
    <col min="12545" max="12545" width="0.7109375" style="285" customWidth="1"/>
    <col min="12546" max="12546" width="72.28515625" style="285" customWidth="1"/>
    <col min="12547" max="12547" width="1.7109375" style="285" customWidth="1"/>
    <col min="12548" max="12548" width="11.7109375" style="285" customWidth="1"/>
    <col min="12549" max="12549" width="1.7109375" style="285" customWidth="1"/>
    <col min="12550" max="12550" width="12.7109375" style="285" customWidth="1"/>
    <col min="12551" max="12551" width="1.7109375" style="285" customWidth="1"/>
    <col min="12552" max="12552" width="11.7109375" style="285" customWidth="1"/>
    <col min="12553" max="12553" width="1.5703125" style="285" customWidth="1"/>
    <col min="12554" max="12554" width="11.7109375" style="285" customWidth="1"/>
    <col min="12555" max="12555" width="1.5703125" style="285" customWidth="1"/>
    <col min="12556" max="12556" width="11.7109375" style="285" customWidth="1"/>
    <col min="12557" max="12557" width="1.7109375" style="285" customWidth="1"/>
    <col min="12558" max="12558" width="73" style="285" customWidth="1"/>
    <col min="12559" max="12800" width="9.140625" style="285"/>
    <col min="12801" max="12801" width="0.7109375" style="285" customWidth="1"/>
    <col min="12802" max="12802" width="72.28515625" style="285" customWidth="1"/>
    <col min="12803" max="12803" width="1.7109375" style="285" customWidth="1"/>
    <col min="12804" max="12804" width="11.7109375" style="285" customWidth="1"/>
    <col min="12805" max="12805" width="1.7109375" style="285" customWidth="1"/>
    <col min="12806" max="12806" width="12.7109375" style="285" customWidth="1"/>
    <col min="12807" max="12807" width="1.7109375" style="285" customWidth="1"/>
    <col min="12808" max="12808" width="11.7109375" style="285" customWidth="1"/>
    <col min="12809" max="12809" width="1.5703125" style="285" customWidth="1"/>
    <col min="12810" max="12810" width="11.7109375" style="285" customWidth="1"/>
    <col min="12811" max="12811" width="1.5703125" style="285" customWidth="1"/>
    <col min="12812" max="12812" width="11.7109375" style="285" customWidth="1"/>
    <col min="12813" max="12813" width="1.7109375" style="285" customWidth="1"/>
    <col min="12814" max="12814" width="73" style="285" customWidth="1"/>
    <col min="12815" max="13056" width="9.140625" style="285"/>
    <col min="13057" max="13057" width="0.7109375" style="285" customWidth="1"/>
    <col min="13058" max="13058" width="72.28515625" style="285" customWidth="1"/>
    <col min="13059" max="13059" width="1.7109375" style="285" customWidth="1"/>
    <col min="13060" max="13060" width="11.7109375" style="285" customWidth="1"/>
    <col min="13061" max="13061" width="1.7109375" style="285" customWidth="1"/>
    <col min="13062" max="13062" width="12.7109375" style="285" customWidth="1"/>
    <col min="13063" max="13063" width="1.7109375" style="285" customWidth="1"/>
    <col min="13064" max="13064" width="11.7109375" style="285" customWidth="1"/>
    <col min="13065" max="13065" width="1.5703125" style="285" customWidth="1"/>
    <col min="13066" max="13066" width="11.7109375" style="285" customWidth="1"/>
    <col min="13067" max="13067" width="1.5703125" style="285" customWidth="1"/>
    <col min="13068" max="13068" width="11.7109375" style="285" customWidth="1"/>
    <col min="13069" max="13069" width="1.7109375" style="285" customWidth="1"/>
    <col min="13070" max="13070" width="73" style="285" customWidth="1"/>
    <col min="13071" max="13312" width="9.140625" style="285"/>
    <col min="13313" max="13313" width="0.7109375" style="285" customWidth="1"/>
    <col min="13314" max="13314" width="72.28515625" style="285" customWidth="1"/>
    <col min="13315" max="13315" width="1.7109375" style="285" customWidth="1"/>
    <col min="13316" max="13316" width="11.7109375" style="285" customWidth="1"/>
    <col min="13317" max="13317" width="1.7109375" style="285" customWidth="1"/>
    <col min="13318" max="13318" width="12.7109375" style="285" customWidth="1"/>
    <col min="13319" max="13319" width="1.7109375" style="285" customWidth="1"/>
    <col min="13320" max="13320" width="11.7109375" style="285" customWidth="1"/>
    <col min="13321" max="13321" width="1.5703125" style="285" customWidth="1"/>
    <col min="13322" max="13322" width="11.7109375" style="285" customWidth="1"/>
    <col min="13323" max="13323" width="1.5703125" style="285" customWidth="1"/>
    <col min="13324" max="13324" width="11.7109375" style="285" customWidth="1"/>
    <col min="13325" max="13325" width="1.7109375" style="285" customWidth="1"/>
    <col min="13326" max="13326" width="73" style="285" customWidth="1"/>
    <col min="13327" max="13568" width="9.140625" style="285"/>
    <col min="13569" max="13569" width="0.7109375" style="285" customWidth="1"/>
    <col min="13570" max="13570" width="72.28515625" style="285" customWidth="1"/>
    <col min="13571" max="13571" width="1.7109375" style="285" customWidth="1"/>
    <col min="13572" max="13572" width="11.7109375" style="285" customWidth="1"/>
    <col min="13573" max="13573" width="1.7109375" style="285" customWidth="1"/>
    <col min="13574" max="13574" width="12.7109375" style="285" customWidth="1"/>
    <col min="13575" max="13575" width="1.7109375" style="285" customWidth="1"/>
    <col min="13576" max="13576" width="11.7109375" style="285" customWidth="1"/>
    <col min="13577" max="13577" width="1.5703125" style="285" customWidth="1"/>
    <col min="13578" max="13578" width="11.7109375" style="285" customWidth="1"/>
    <col min="13579" max="13579" width="1.5703125" style="285" customWidth="1"/>
    <col min="13580" max="13580" width="11.7109375" style="285" customWidth="1"/>
    <col min="13581" max="13581" width="1.7109375" style="285" customWidth="1"/>
    <col min="13582" max="13582" width="73" style="285" customWidth="1"/>
    <col min="13583" max="13824" width="9.140625" style="285"/>
    <col min="13825" max="13825" width="0.7109375" style="285" customWidth="1"/>
    <col min="13826" max="13826" width="72.28515625" style="285" customWidth="1"/>
    <col min="13827" max="13827" width="1.7109375" style="285" customWidth="1"/>
    <col min="13828" max="13828" width="11.7109375" style="285" customWidth="1"/>
    <col min="13829" max="13829" width="1.7109375" style="285" customWidth="1"/>
    <col min="13830" max="13830" width="12.7109375" style="285" customWidth="1"/>
    <col min="13831" max="13831" width="1.7109375" style="285" customWidth="1"/>
    <col min="13832" max="13832" width="11.7109375" style="285" customWidth="1"/>
    <col min="13833" max="13833" width="1.5703125" style="285" customWidth="1"/>
    <col min="13834" max="13834" width="11.7109375" style="285" customWidth="1"/>
    <col min="13835" max="13835" width="1.5703125" style="285" customWidth="1"/>
    <col min="13836" max="13836" width="11.7109375" style="285" customWidth="1"/>
    <col min="13837" max="13837" width="1.7109375" style="285" customWidth="1"/>
    <col min="13838" max="13838" width="73" style="285" customWidth="1"/>
    <col min="13839" max="14080" width="9.140625" style="285"/>
    <col min="14081" max="14081" width="0.7109375" style="285" customWidth="1"/>
    <col min="14082" max="14082" width="72.28515625" style="285" customWidth="1"/>
    <col min="14083" max="14083" width="1.7109375" style="285" customWidth="1"/>
    <col min="14084" max="14084" width="11.7109375" style="285" customWidth="1"/>
    <col min="14085" max="14085" width="1.7109375" style="285" customWidth="1"/>
    <col min="14086" max="14086" width="12.7109375" style="285" customWidth="1"/>
    <col min="14087" max="14087" width="1.7109375" style="285" customWidth="1"/>
    <col min="14088" max="14088" width="11.7109375" style="285" customWidth="1"/>
    <col min="14089" max="14089" width="1.5703125" style="285" customWidth="1"/>
    <col min="14090" max="14090" width="11.7109375" style="285" customWidth="1"/>
    <col min="14091" max="14091" width="1.5703125" style="285" customWidth="1"/>
    <col min="14092" max="14092" width="11.7109375" style="285" customWidth="1"/>
    <col min="14093" max="14093" width="1.7109375" style="285" customWidth="1"/>
    <col min="14094" max="14094" width="73" style="285" customWidth="1"/>
    <col min="14095" max="14336" width="9.140625" style="285"/>
    <col min="14337" max="14337" width="0.7109375" style="285" customWidth="1"/>
    <col min="14338" max="14338" width="72.28515625" style="285" customWidth="1"/>
    <col min="14339" max="14339" width="1.7109375" style="285" customWidth="1"/>
    <col min="14340" max="14340" width="11.7109375" style="285" customWidth="1"/>
    <col min="14341" max="14341" width="1.7109375" style="285" customWidth="1"/>
    <col min="14342" max="14342" width="12.7109375" style="285" customWidth="1"/>
    <col min="14343" max="14343" width="1.7109375" style="285" customWidth="1"/>
    <col min="14344" max="14344" width="11.7109375" style="285" customWidth="1"/>
    <col min="14345" max="14345" width="1.5703125" style="285" customWidth="1"/>
    <col min="14346" max="14346" width="11.7109375" style="285" customWidth="1"/>
    <col min="14347" max="14347" width="1.5703125" style="285" customWidth="1"/>
    <col min="14348" max="14348" width="11.7109375" style="285" customWidth="1"/>
    <col min="14349" max="14349" width="1.7109375" style="285" customWidth="1"/>
    <col min="14350" max="14350" width="73" style="285" customWidth="1"/>
    <col min="14351" max="14592" width="9.140625" style="285"/>
    <col min="14593" max="14593" width="0.7109375" style="285" customWidth="1"/>
    <col min="14594" max="14594" width="72.28515625" style="285" customWidth="1"/>
    <col min="14595" max="14595" width="1.7109375" style="285" customWidth="1"/>
    <col min="14596" max="14596" width="11.7109375" style="285" customWidth="1"/>
    <col min="14597" max="14597" width="1.7109375" style="285" customWidth="1"/>
    <col min="14598" max="14598" width="12.7109375" style="285" customWidth="1"/>
    <col min="14599" max="14599" width="1.7109375" style="285" customWidth="1"/>
    <col min="14600" max="14600" width="11.7109375" style="285" customWidth="1"/>
    <col min="14601" max="14601" width="1.5703125" style="285" customWidth="1"/>
    <col min="14602" max="14602" width="11.7109375" style="285" customWidth="1"/>
    <col min="14603" max="14603" width="1.5703125" style="285" customWidth="1"/>
    <col min="14604" max="14604" width="11.7109375" style="285" customWidth="1"/>
    <col min="14605" max="14605" width="1.7109375" style="285" customWidth="1"/>
    <col min="14606" max="14606" width="73" style="285" customWidth="1"/>
    <col min="14607" max="14848" width="9.140625" style="285"/>
    <col min="14849" max="14849" width="0.7109375" style="285" customWidth="1"/>
    <col min="14850" max="14850" width="72.28515625" style="285" customWidth="1"/>
    <col min="14851" max="14851" width="1.7109375" style="285" customWidth="1"/>
    <col min="14852" max="14852" width="11.7109375" style="285" customWidth="1"/>
    <col min="14853" max="14853" width="1.7109375" style="285" customWidth="1"/>
    <col min="14854" max="14854" width="12.7109375" style="285" customWidth="1"/>
    <col min="14855" max="14855" width="1.7109375" style="285" customWidth="1"/>
    <col min="14856" max="14856" width="11.7109375" style="285" customWidth="1"/>
    <col min="14857" max="14857" width="1.5703125" style="285" customWidth="1"/>
    <col min="14858" max="14858" width="11.7109375" style="285" customWidth="1"/>
    <col min="14859" max="14859" width="1.5703125" style="285" customWidth="1"/>
    <col min="14860" max="14860" width="11.7109375" style="285" customWidth="1"/>
    <col min="14861" max="14861" width="1.7109375" style="285" customWidth="1"/>
    <col min="14862" max="14862" width="73" style="285" customWidth="1"/>
    <col min="14863" max="15104" width="9.140625" style="285"/>
    <col min="15105" max="15105" width="0.7109375" style="285" customWidth="1"/>
    <col min="15106" max="15106" width="72.28515625" style="285" customWidth="1"/>
    <col min="15107" max="15107" width="1.7109375" style="285" customWidth="1"/>
    <col min="15108" max="15108" width="11.7109375" style="285" customWidth="1"/>
    <col min="15109" max="15109" width="1.7109375" style="285" customWidth="1"/>
    <col min="15110" max="15110" width="12.7109375" style="285" customWidth="1"/>
    <col min="15111" max="15111" width="1.7109375" style="285" customWidth="1"/>
    <col min="15112" max="15112" width="11.7109375" style="285" customWidth="1"/>
    <col min="15113" max="15113" width="1.5703125" style="285" customWidth="1"/>
    <col min="15114" max="15114" width="11.7109375" style="285" customWidth="1"/>
    <col min="15115" max="15115" width="1.5703125" style="285" customWidth="1"/>
    <col min="15116" max="15116" width="11.7109375" style="285" customWidth="1"/>
    <col min="15117" max="15117" width="1.7109375" style="285" customWidth="1"/>
    <col min="15118" max="15118" width="73" style="285" customWidth="1"/>
    <col min="15119" max="15360" width="9.140625" style="285"/>
    <col min="15361" max="15361" width="0.7109375" style="285" customWidth="1"/>
    <col min="15362" max="15362" width="72.28515625" style="285" customWidth="1"/>
    <col min="15363" max="15363" width="1.7109375" style="285" customWidth="1"/>
    <col min="15364" max="15364" width="11.7109375" style="285" customWidth="1"/>
    <col min="15365" max="15365" width="1.7109375" style="285" customWidth="1"/>
    <col min="15366" max="15366" width="12.7109375" style="285" customWidth="1"/>
    <col min="15367" max="15367" width="1.7109375" style="285" customWidth="1"/>
    <col min="15368" max="15368" width="11.7109375" style="285" customWidth="1"/>
    <col min="15369" max="15369" width="1.5703125" style="285" customWidth="1"/>
    <col min="15370" max="15370" width="11.7109375" style="285" customWidth="1"/>
    <col min="15371" max="15371" width="1.5703125" style="285" customWidth="1"/>
    <col min="15372" max="15372" width="11.7109375" style="285" customWidth="1"/>
    <col min="15373" max="15373" width="1.7109375" style="285" customWidth="1"/>
    <col min="15374" max="15374" width="73" style="285" customWidth="1"/>
    <col min="15375" max="15616" width="9.140625" style="285"/>
    <col min="15617" max="15617" width="0.7109375" style="285" customWidth="1"/>
    <col min="15618" max="15618" width="72.28515625" style="285" customWidth="1"/>
    <col min="15619" max="15619" width="1.7109375" style="285" customWidth="1"/>
    <col min="15620" max="15620" width="11.7109375" style="285" customWidth="1"/>
    <col min="15621" max="15621" width="1.7109375" style="285" customWidth="1"/>
    <col min="15622" max="15622" width="12.7109375" style="285" customWidth="1"/>
    <col min="15623" max="15623" width="1.7109375" style="285" customWidth="1"/>
    <col min="15624" max="15624" width="11.7109375" style="285" customWidth="1"/>
    <col min="15625" max="15625" width="1.5703125" style="285" customWidth="1"/>
    <col min="15626" max="15626" width="11.7109375" style="285" customWidth="1"/>
    <col min="15627" max="15627" width="1.5703125" style="285" customWidth="1"/>
    <col min="15628" max="15628" width="11.7109375" style="285" customWidth="1"/>
    <col min="15629" max="15629" width="1.7109375" style="285" customWidth="1"/>
    <col min="15630" max="15630" width="73" style="285" customWidth="1"/>
    <col min="15631" max="15872" width="9.140625" style="285"/>
    <col min="15873" max="15873" width="0.7109375" style="285" customWidth="1"/>
    <col min="15874" max="15874" width="72.28515625" style="285" customWidth="1"/>
    <col min="15875" max="15875" width="1.7109375" style="285" customWidth="1"/>
    <col min="15876" max="15876" width="11.7109375" style="285" customWidth="1"/>
    <col min="15877" max="15877" width="1.7109375" style="285" customWidth="1"/>
    <col min="15878" max="15878" width="12.7109375" style="285" customWidth="1"/>
    <col min="15879" max="15879" width="1.7109375" style="285" customWidth="1"/>
    <col min="15880" max="15880" width="11.7109375" style="285" customWidth="1"/>
    <col min="15881" max="15881" width="1.5703125" style="285" customWidth="1"/>
    <col min="15882" max="15882" width="11.7109375" style="285" customWidth="1"/>
    <col min="15883" max="15883" width="1.5703125" style="285" customWidth="1"/>
    <col min="15884" max="15884" width="11.7109375" style="285" customWidth="1"/>
    <col min="15885" max="15885" width="1.7109375" style="285" customWidth="1"/>
    <col min="15886" max="15886" width="73" style="285" customWidth="1"/>
    <col min="15887" max="16128" width="9.140625" style="285"/>
    <col min="16129" max="16129" width="0.7109375" style="285" customWidth="1"/>
    <col min="16130" max="16130" width="72.28515625" style="285" customWidth="1"/>
    <col min="16131" max="16131" width="1.7109375" style="285" customWidth="1"/>
    <col min="16132" max="16132" width="11.7109375" style="285" customWidth="1"/>
    <col min="16133" max="16133" width="1.7109375" style="285" customWidth="1"/>
    <col min="16134" max="16134" width="12.7109375" style="285" customWidth="1"/>
    <col min="16135" max="16135" width="1.7109375" style="285" customWidth="1"/>
    <col min="16136" max="16136" width="11.7109375" style="285" customWidth="1"/>
    <col min="16137" max="16137" width="1.5703125" style="285" customWidth="1"/>
    <col min="16138" max="16138" width="11.7109375" style="285" customWidth="1"/>
    <col min="16139" max="16139" width="1.5703125" style="285" customWidth="1"/>
    <col min="16140" max="16140" width="11.7109375" style="285" customWidth="1"/>
    <col min="16141" max="16141" width="1.7109375" style="285" customWidth="1"/>
    <col min="16142" max="16142" width="73" style="285" customWidth="1"/>
    <col min="16143" max="16384" width="9.140625" style="285"/>
  </cols>
  <sheetData>
    <row r="2" spans="1:23">
      <c r="A2" s="298" t="s">
        <v>221</v>
      </c>
      <c r="B2" s="298"/>
      <c r="C2" s="298"/>
      <c r="D2" s="298"/>
      <c r="E2" s="299"/>
      <c r="F2" s="300"/>
      <c r="G2" s="299"/>
      <c r="H2" s="301"/>
      <c r="I2" s="299"/>
      <c r="J2" s="301"/>
      <c r="K2" s="301"/>
      <c r="L2" s="302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3" customHeight="1">
      <c r="A3" s="300"/>
      <c r="B3" s="300"/>
      <c r="C3" s="300"/>
      <c r="D3" s="300"/>
      <c r="E3" s="300"/>
      <c r="F3" s="300"/>
      <c r="G3" s="300"/>
      <c r="H3" s="301"/>
      <c r="I3" s="300"/>
      <c r="J3" s="301"/>
      <c r="K3" s="301"/>
      <c r="L3" s="303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>
      <c r="A4" s="298" t="s">
        <v>333</v>
      </c>
      <c r="B4" s="298"/>
      <c r="C4" s="298"/>
      <c r="D4" s="298"/>
      <c r="E4" s="299"/>
      <c r="F4" s="300"/>
      <c r="G4" s="299"/>
      <c r="H4" s="301"/>
      <c r="I4" s="299"/>
      <c r="J4" s="301"/>
      <c r="K4" s="301"/>
      <c r="L4" s="302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>
      <c r="A5" s="298"/>
      <c r="B5" s="298"/>
      <c r="C5" s="298"/>
      <c r="D5" s="298"/>
      <c r="E5" s="299"/>
      <c r="F5" s="300"/>
      <c r="G5" s="299"/>
      <c r="H5" s="301"/>
      <c r="I5" s="299"/>
      <c r="J5" s="301"/>
      <c r="K5" s="301"/>
      <c r="L5" s="302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" customHeight="1">
      <c r="A6" s="820" t="s">
        <v>233</v>
      </c>
      <c r="B6" s="304"/>
      <c r="C6" s="305" t="s">
        <v>234</v>
      </c>
      <c r="D6" s="306"/>
      <c r="E6" s="305" t="s">
        <v>235</v>
      </c>
      <c r="F6" s="300"/>
      <c r="G6" s="305" t="s">
        <v>236</v>
      </c>
      <c r="H6" s="301"/>
      <c r="I6" s="305" t="s">
        <v>237</v>
      </c>
      <c r="J6" s="301"/>
      <c r="K6" s="301"/>
      <c r="L6" s="307"/>
      <c r="M6" s="300"/>
      <c r="N6" s="305"/>
      <c r="O6" s="300"/>
      <c r="P6" s="300"/>
      <c r="Q6" s="300"/>
      <c r="R6" s="300"/>
      <c r="S6" s="300"/>
      <c r="T6" s="300"/>
      <c r="U6" s="300"/>
      <c r="V6" s="300"/>
      <c r="W6" s="300"/>
    </row>
    <row r="7" spans="1:23" ht="15" customHeight="1">
      <c r="A7" s="821"/>
      <c r="B7" s="308"/>
      <c r="C7" s="309" t="s">
        <v>334</v>
      </c>
      <c r="D7" s="310"/>
      <c r="E7" s="311"/>
      <c r="F7" s="300"/>
      <c r="G7" s="311"/>
      <c r="H7" s="301"/>
      <c r="I7" s="311" t="s">
        <v>335</v>
      </c>
      <c r="J7" s="301"/>
      <c r="K7" s="301"/>
      <c r="L7" s="312" t="s">
        <v>238</v>
      </c>
      <c r="M7" s="300"/>
      <c r="N7" s="309" t="s">
        <v>239</v>
      </c>
      <c r="O7" s="300"/>
      <c r="P7" s="300"/>
      <c r="Q7" s="300"/>
      <c r="R7" s="300"/>
      <c r="S7" s="300"/>
      <c r="T7" s="300"/>
      <c r="U7" s="300"/>
      <c r="V7" s="300"/>
      <c r="W7" s="300"/>
    </row>
    <row r="8" spans="1:23" ht="15" customHeight="1">
      <c r="A8" s="313"/>
      <c r="B8" s="300"/>
      <c r="C8" s="314"/>
      <c r="D8" s="315"/>
      <c r="E8" s="316"/>
      <c r="F8" s="300"/>
      <c r="G8" s="316"/>
      <c r="H8" s="301"/>
      <c r="I8" s="316"/>
      <c r="J8" s="301"/>
      <c r="K8" s="301"/>
      <c r="L8" s="317"/>
      <c r="M8" s="300"/>
      <c r="N8" s="313"/>
      <c r="O8" s="300"/>
      <c r="P8" s="300"/>
      <c r="Q8" s="300"/>
      <c r="R8" s="300"/>
      <c r="S8" s="300"/>
      <c r="T8" s="300"/>
      <c r="U8" s="300"/>
      <c r="V8" s="300"/>
      <c r="W8" s="300"/>
    </row>
    <row r="9" spans="1:23" ht="15" customHeight="1">
      <c r="A9" s="738" t="s">
        <v>240</v>
      </c>
      <c r="B9" s="739"/>
      <c r="C9" s="740"/>
      <c r="D9" s="741"/>
      <c r="E9" s="740"/>
      <c r="F9" s="742"/>
      <c r="G9" s="740"/>
      <c r="H9" s="742"/>
      <c r="I9" s="740"/>
      <c r="J9" s="742"/>
      <c r="K9" s="742"/>
      <c r="L9" s="743"/>
      <c r="M9" s="739"/>
      <c r="N9" s="744"/>
      <c r="O9" s="300"/>
      <c r="P9" s="300"/>
      <c r="Q9" s="300"/>
      <c r="R9" s="300"/>
      <c r="S9" s="300"/>
      <c r="T9" s="300"/>
      <c r="U9" s="300"/>
      <c r="V9" s="300"/>
      <c r="W9" s="300"/>
    </row>
    <row r="10" spans="1:23" ht="12.75" customHeight="1">
      <c r="A10" s="745" t="s">
        <v>336</v>
      </c>
      <c r="B10" s="739"/>
      <c r="C10" s="740">
        <v>3500</v>
      </c>
      <c r="D10" s="741"/>
      <c r="E10" s="746"/>
      <c r="F10" s="742"/>
      <c r="G10" s="746">
        <v>0</v>
      </c>
      <c r="H10" s="742"/>
      <c r="I10" s="746">
        <f>+G10+E10</f>
        <v>0</v>
      </c>
      <c r="J10" s="742"/>
      <c r="K10" s="742"/>
      <c r="L10" s="743">
        <f>+C10-I10</f>
        <v>3500</v>
      </c>
      <c r="M10" s="739"/>
      <c r="N10" s="747"/>
      <c r="O10" s="300"/>
      <c r="P10" s="300"/>
      <c r="Q10" s="300"/>
      <c r="R10" s="300"/>
      <c r="S10" s="300"/>
      <c r="T10" s="300"/>
      <c r="U10" s="300"/>
      <c r="V10" s="300"/>
      <c r="W10" s="300"/>
    </row>
    <row r="11" spans="1:23" ht="15" customHeight="1">
      <c r="A11" s="745" t="s">
        <v>337</v>
      </c>
      <c r="B11" s="739"/>
      <c r="C11" s="740">
        <v>8440</v>
      </c>
      <c r="D11" s="741"/>
      <c r="E11" s="746"/>
      <c r="F11" s="742"/>
      <c r="G11" s="746"/>
      <c r="H11" s="742"/>
      <c r="I11" s="746"/>
      <c r="J11" s="742"/>
      <c r="K11" s="742"/>
      <c r="L11" s="743"/>
      <c r="M11" s="739"/>
      <c r="N11" s="747" t="s">
        <v>432</v>
      </c>
      <c r="O11" s="300"/>
      <c r="P11" s="300"/>
      <c r="Q11" s="300"/>
      <c r="R11" s="300"/>
      <c r="S11" s="300"/>
      <c r="T11" s="300"/>
      <c r="U11" s="300"/>
      <c r="V11" s="300"/>
      <c r="W11" s="300"/>
    </row>
    <row r="12" spans="1:23" s="326" customFormat="1" ht="15" customHeight="1">
      <c r="A12" s="745" t="s">
        <v>242</v>
      </c>
      <c r="B12" s="742"/>
      <c r="C12" s="748">
        <v>2000</v>
      </c>
      <c r="D12" s="741"/>
      <c r="E12" s="740"/>
      <c r="F12" s="742"/>
      <c r="G12" s="740">
        <v>0</v>
      </c>
      <c r="H12" s="742"/>
      <c r="I12" s="746">
        <f t="shared" ref="I12:I15" si="0">+G12+E12</f>
        <v>0</v>
      </c>
      <c r="J12" s="742"/>
      <c r="K12" s="742"/>
      <c r="L12" s="743">
        <f>+C12-I12</f>
        <v>2000</v>
      </c>
      <c r="M12" s="742"/>
      <c r="N12" s="749"/>
      <c r="O12" s="301"/>
      <c r="P12" s="301"/>
      <c r="Q12" s="301"/>
      <c r="R12" s="301"/>
      <c r="S12" s="301"/>
      <c r="T12" s="301"/>
      <c r="U12" s="301"/>
      <c r="V12" s="301"/>
      <c r="W12" s="301"/>
    </row>
    <row r="13" spans="1:23" ht="15" customHeight="1">
      <c r="A13" s="750" t="s">
        <v>338</v>
      </c>
      <c r="B13" s="739"/>
      <c r="C13" s="751">
        <v>6000</v>
      </c>
      <c r="D13" s="741"/>
      <c r="E13" s="746"/>
      <c r="F13" s="742"/>
      <c r="G13" s="746">
        <v>0</v>
      </c>
      <c r="H13" s="742"/>
      <c r="I13" s="746">
        <f t="shared" si="0"/>
        <v>0</v>
      </c>
      <c r="J13" s="742"/>
      <c r="K13" s="742"/>
      <c r="L13" s="743">
        <f>+C13-I13</f>
        <v>6000</v>
      </c>
      <c r="M13" s="739"/>
      <c r="N13" s="744" t="s">
        <v>339</v>
      </c>
      <c r="O13" s="300"/>
      <c r="P13" s="300"/>
      <c r="Q13" s="300"/>
      <c r="R13" s="300"/>
      <c r="S13" s="300"/>
      <c r="T13" s="300"/>
      <c r="U13" s="300"/>
      <c r="V13" s="300"/>
      <c r="W13" s="300"/>
    </row>
    <row r="14" spans="1:23" ht="17.100000000000001" hidden="1" customHeight="1">
      <c r="A14" s="752" t="s">
        <v>340</v>
      </c>
      <c r="B14" s="739"/>
      <c r="C14" s="748">
        <v>8500</v>
      </c>
      <c r="D14" s="753"/>
      <c r="E14" s="746"/>
      <c r="F14" s="742"/>
      <c r="G14" s="746">
        <v>0</v>
      </c>
      <c r="H14" s="742"/>
      <c r="I14" s="746">
        <f t="shared" si="0"/>
        <v>0</v>
      </c>
      <c r="J14" s="742"/>
      <c r="K14" s="742"/>
      <c r="L14" s="743">
        <f>+C14-I14</f>
        <v>8500</v>
      </c>
      <c r="M14" s="739"/>
      <c r="N14" s="750" t="s">
        <v>341</v>
      </c>
      <c r="O14" s="300"/>
      <c r="P14" s="300"/>
      <c r="Q14" s="300"/>
      <c r="R14" s="300"/>
      <c r="S14" s="300"/>
      <c r="T14" s="300"/>
      <c r="U14" s="300"/>
      <c r="V14" s="300"/>
      <c r="W14" s="300"/>
    </row>
    <row r="15" spans="1:23" ht="15" customHeight="1">
      <c r="A15" s="754" t="s">
        <v>298</v>
      </c>
      <c r="B15" s="755"/>
      <c r="C15" s="756">
        <v>4000</v>
      </c>
      <c r="D15" s="757"/>
      <c r="E15" s="758"/>
      <c r="F15" s="759"/>
      <c r="G15" s="758"/>
      <c r="H15" s="759"/>
      <c r="I15" s="758">
        <f t="shared" si="0"/>
        <v>0</v>
      </c>
      <c r="J15" s="759"/>
      <c r="K15" s="759"/>
      <c r="L15" s="760">
        <f>+C15-I15</f>
        <v>4000</v>
      </c>
      <c r="M15" s="755"/>
      <c r="N15" s="754" t="s">
        <v>342</v>
      </c>
      <c r="O15" s="300"/>
      <c r="R15" s="300"/>
      <c r="S15" s="300"/>
      <c r="T15" s="300"/>
      <c r="U15" s="300"/>
      <c r="V15" s="300"/>
      <c r="W15" s="300"/>
    </row>
    <row r="16" spans="1:23" ht="15" customHeight="1">
      <c r="A16" s="754"/>
      <c r="B16" s="755"/>
      <c r="C16" s="756"/>
      <c r="D16" s="757"/>
      <c r="E16" s="758"/>
      <c r="F16" s="759"/>
      <c r="G16" s="758"/>
      <c r="H16" s="759"/>
      <c r="I16" s="758"/>
      <c r="J16" s="759"/>
      <c r="K16" s="759"/>
      <c r="L16" s="760"/>
      <c r="M16" s="755"/>
      <c r="N16" s="744" t="s">
        <v>343</v>
      </c>
      <c r="O16" s="300"/>
      <c r="P16" s="300"/>
      <c r="Q16" s="300"/>
      <c r="R16" s="300"/>
      <c r="S16" s="300"/>
      <c r="T16" s="300"/>
      <c r="U16" s="300"/>
      <c r="V16" s="300"/>
      <c r="W16" s="300"/>
    </row>
    <row r="17" spans="1:23" ht="15" customHeight="1">
      <c r="A17" s="761" t="s">
        <v>344</v>
      </c>
      <c r="B17" s="755"/>
      <c r="C17" s="756"/>
      <c r="D17" s="757"/>
      <c r="E17" s="758"/>
      <c r="F17" s="759"/>
      <c r="G17" s="758"/>
      <c r="H17" s="759"/>
      <c r="I17" s="758"/>
      <c r="J17" s="759"/>
      <c r="K17" s="759"/>
      <c r="L17" s="760"/>
      <c r="M17" s="755"/>
      <c r="N17" s="762" t="s">
        <v>345</v>
      </c>
      <c r="O17" s="300"/>
      <c r="P17" s="300"/>
      <c r="Q17" s="300"/>
      <c r="R17" s="300"/>
      <c r="S17" s="300"/>
      <c r="T17" s="300"/>
      <c r="U17" s="300"/>
      <c r="V17" s="300"/>
      <c r="W17" s="300"/>
    </row>
    <row r="18" spans="1:23" ht="15" customHeight="1">
      <c r="A18" s="752" t="s">
        <v>346</v>
      </c>
      <c r="B18" s="739"/>
      <c r="C18" s="751">
        <v>3000</v>
      </c>
      <c r="D18" s="753"/>
      <c r="E18" s="746"/>
      <c r="F18" s="742"/>
      <c r="G18" s="746"/>
      <c r="H18" s="742"/>
      <c r="I18" s="746"/>
      <c r="J18" s="742"/>
      <c r="K18" s="742"/>
      <c r="L18" s="743"/>
      <c r="M18" s="739"/>
      <c r="N18" s="752" t="s">
        <v>347</v>
      </c>
      <c r="O18" s="300"/>
      <c r="P18" s="300"/>
      <c r="Q18" s="300"/>
      <c r="R18" s="300"/>
      <c r="S18" s="300"/>
      <c r="T18" s="300"/>
      <c r="U18" s="300"/>
      <c r="V18" s="300"/>
      <c r="W18" s="300"/>
    </row>
    <row r="19" spans="1:23" ht="15" customHeight="1">
      <c r="A19" s="752"/>
      <c r="B19" s="739"/>
      <c r="C19" s="748"/>
      <c r="D19" s="753"/>
      <c r="E19" s="746"/>
      <c r="F19" s="742"/>
      <c r="G19" s="746"/>
      <c r="H19" s="742"/>
      <c r="I19" s="746"/>
      <c r="J19" s="742"/>
      <c r="K19" s="742"/>
      <c r="L19" s="743"/>
      <c r="M19" s="739"/>
      <c r="N19" s="752"/>
      <c r="O19" s="300"/>
      <c r="P19" s="300"/>
      <c r="Q19" s="300"/>
      <c r="R19" s="300"/>
      <c r="S19" s="300"/>
      <c r="T19" s="300"/>
      <c r="U19" s="300"/>
      <c r="V19" s="300"/>
      <c r="W19" s="300"/>
    </row>
    <row r="20" spans="1:23" ht="15" customHeight="1">
      <c r="A20" s="763" t="s">
        <v>243</v>
      </c>
      <c r="B20" s="742"/>
      <c r="C20" s="740"/>
      <c r="D20" s="741"/>
      <c r="E20" s="746"/>
      <c r="F20" s="742"/>
      <c r="G20" s="746"/>
      <c r="H20" s="742"/>
      <c r="I20" s="746"/>
      <c r="J20" s="742"/>
      <c r="K20" s="742"/>
      <c r="L20" s="764"/>
      <c r="M20" s="742"/>
      <c r="N20" s="749"/>
      <c r="O20" s="301"/>
      <c r="P20" s="301"/>
      <c r="Q20" s="300"/>
      <c r="R20" s="300"/>
      <c r="S20" s="300"/>
      <c r="T20" s="300"/>
      <c r="U20" s="300"/>
      <c r="V20" s="300"/>
      <c r="W20" s="300"/>
    </row>
    <row r="21" spans="1:23" ht="15.6" customHeight="1">
      <c r="A21" s="752" t="s">
        <v>348</v>
      </c>
      <c r="B21" s="742"/>
      <c r="C21" s="765">
        <f>10000</f>
        <v>10000</v>
      </c>
      <c r="D21" s="766"/>
      <c r="E21" s="767"/>
      <c r="F21" s="742"/>
      <c r="G21" s="740">
        <v>0</v>
      </c>
      <c r="H21" s="742"/>
      <c r="I21" s="740">
        <f t="shared" ref="I21:I24" si="1">+G21+E21</f>
        <v>0</v>
      </c>
      <c r="J21" s="742"/>
      <c r="K21" s="742"/>
      <c r="L21" s="768">
        <f t="shared" ref="L21:L24" si="2">+C21-I21</f>
        <v>10000</v>
      </c>
      <c r="M21" s="742"/>
      <c r="N21" s="749" t="s">
        <v>349</v>
      </c>
      <c r="O21" s="301"/>
      <c r="P21" s="301"/>
      <c r="Q21" s="300"/>
      <c r="R21" s="300"/>
      <c r="S21" s="300"/>
      <c r="T21" s="300"/>
      <c r="U21" s="300"/>
      <c r="V21" s="300"/>
      <c r="W21" s="300"/>
    </row>
    <row r="22" spans="1:23" ht="15.6" customHeight="1">
      <c r="A22" s="752" t="s">
        <v>350</v>
      </c>
      <c r="B22" s="742"/>
      <c r="C22" s="769">
        <v>11400</v>
      </c>
      <c r="D22" s="766"/>
      <c r="E22" s="767"/>
      <c r="F22" s="742"/>
      <c r="G22" s="740">
        <v>0</v>
      </c>
      <c r="H22" s="742"/>
      <c r="I22" s="740">
        <f t="shared" si="1"/>
        <v>0</v>
      </c>
      <c r="J22" s="742"/>
      <c r="K22" s="742"/>
      <c r="L22" s="768">
        <f t="shared" si="2"/>
        <v>11400</v>
      </c>
      <c r="M22" s="742"/>
      <c r="N22" s="749" t="s">
        <v>351</v>
      </c>
      <c r="O22" s="301"/>
      <c r="P22" s="301"/>
      <c r="Q22" s="300"/>
      <c r="R22" s="300"/>
      <c r="S22" s="300"/>
      <c r="T22" s="300"/>
      <c r="U22" s="300"/>
      <c r="V22" s="300"/>
      <c r="W22" s="300"/>
    </row>
    <row r="23" spans="1:23" s="326" customFormat="1" ht="15.6" customHeight="1">
      <c r="A23" s="752" t="s">
        <v>300</v>
      </c>
      <c r="B23" s="742"/>
      <c r="C23" s="765">
        <v>15000</v>
      </c>
      <c r="D23" s="766"/>
      <c r="E23" s="767"/>
      <c r="F23" s="742"/>
      <c r="G23" s="746">
        <v>0</v>
      </c>
      <c r="H23" s="742"/>
      <c r="I23" s="746">
        <f t="shared" si="1"/>
        <v>0</v>
      </c>
      <c r="J23" s="742"/>
      <c r="K23" s="742"/>
      <c r="L23" s="764">
        <f t="shared" si="2"/>
        <v>15000</v>
      </c>
      <c r="M23" s="742"/>
      <c r="N23" s="749" t="s">
        <v>431</v>
      </c>
      <c r="O23" s="301"/>
      <c r="P23" s="301"/>
      <c r="Q23" s="301"/>
      <c r="R23" s="301"/>
      <c r="S23" s="301"/>
      <c r="T23" s="301"/>
      <c r="U23" s="301"/>
      <c r="V23" s="301"/>
      <c r="W23" s="301"/>
    </row>
    <row r="24" spans="1:23" ht="15.6" customHeight="1">
      <c r="A24" s="752" t="s">
        <v>352</v>
      </c>
      <c r="B24" s="742"/>
      <c r="C24" s="751">
        <v>8000</v>
      </c>
      <c r="D24" s="766"/>
      <c r="E24" s="767"/>
      <c r="F24" s="742"/>
      <c r="G24" s="740">
        <v>0</v>
      </c>
      <c r="H24" s="742"/>
      <c r="I24" s="740">
        <f t="shared" si="1"/>
        <v>0</v>
      </c>
      <c r="J24" s="742"/>
      <c r="K24" s="742"/>
      <c r="L24" s="768">
        <f t="shared" si="2"/>
        <v>8000</v>
      </c>
      <c r="M24" s="742"/>
      <c r="N24" s="747" t="s">
        <v>353</v>
      </c>
      <c r="O24" s="301"/>
      <c r="P24" s="301"/>
      <c r="Q24" s="300"/>
      <c r="R24" s="300"/>
      <c r="S24" s="300"/>
      <c r="T24" s="300"/>
      <c r="U24" s="300"/>
      <c r="V24" s="300"/>
      <c r="W24" s="300"/>
    </row>
    <row r="25" spans="1:23" ht="15.6" customHeight="1">
      <c r="A25" s="770" t="s">
        <v>354</v>
      </c>
      <c r="B25" s="749"/>
      <c r="C25" s="771">
        <v>4000</v>
      </c>
      <c r="D25" s="764"/>
      <c r="E25" s="764"/>
      <c r="F25" s="764"/>
      <c r="G25" s="764"/>
      <c r="H25" s="764"/>
      <c r="I25" s="764"/>
      <c r="J25" s="764"/>
      <c r="K25" s="764"/>
      <c r="L25" s="764"/>
      <c r="M25" s="749"/>
      <c r="N25" s="749" t="s">
        <v>355</v>
      </c>
      <c r="O25" s="301"/>
      <c r="P25" s="301"/>
      <c r="Q25" s="300"/>
      <c r="R25" s="300"/>
      <c r="S25" s="300"/>
      <c r="T25" s="300"/>
      <c r="U25" s="300"/>
      <c r="V25" s="300"/>
      <c r="W25" s="300"/>
    </row>
    <row r="26" spans="1:23" ht="15.6" customHeight="1">
      <c r="A26" s="772"/>
      <c r="B26" s="742"/>
      <c r="C26" s="773"/>
      <c r="D26" s="766"/>
      <c r="E26" s="774"/>
      <c r="F26" s="742"/>
      <c r="G26" s="774"/>
      <c r="H26" s="742"/>
      <c r="I26" s="774"/>
      <c r="J26" s="742"/>
      <c r="K26" s="742"/>
      <c r="L26" s="775"/>
      <c r="M26" s="742"/>
      <c r="N26" s="772"/>
      <c r="O26" s="301"/>
      <c r="P26" s="301"/>
      <c r="Q26" s="300"/>
      <c r="R26" s="300"/>
      <c r="S26" s="300"/>
      <c r="T26" s="300"/>
      <c r="U26" s="300"/>
      <c r="V26" s="300"/>
      <c r="W26" s="300"/>
    </row>
    <row r="27" spans="1:23" ht="15" customHeight="1">
      <c r="A27" s="763" t="s">
        <v>131</v>
      </c>
      <c r="B27" s="742"/>
      <c r="C27" s="740"/>
      <c r="D27" s="766"/>
      <c r="E27" s="776"/>
      <c r="F27" s="742"/>
      <c r="G27" s="776"/>
      <c r="H27" s="742"/>
      <c r="I27" s="776"/>
      <c r="J27" s="742"/>
      <c r="K27" s="742"/>
      <c r="L27" s="764"/>
      <c r="M27" s="742"/>
      <c r="N27" s="749"/>
      <c r="O27" s="301"/>
      <c r="P27" s="301"/>
      <c r="Q27" s="300"/>
      <c r="R27" s="300"/>
      <c r="S27" s="300"/>
      <c r="T27" s="300"/>
      <c r="U27" s="300"/>
      <c r="V27" s="300"/>
      <c r="W27" s="300"/>
    </row>
    <row r="28" spans="1:23" ht="15" customHeight="1">
      <c r="A28" s="752" t="s">
        <v>356</v>
      </c>
      <c r="B28" s="742"/>
      <c r="C28" s="751">
        <f>35000+3500</f>
        <v>38500</v>
      </c>
      <c r="D28" s="742"/>
      <c r="E28" s="746"/>
      <c r="F28" s="742"/>
      <c r="G28" s="746">
        <v>0</v>
      </c>
      <c r="H28" s="742"/>
      <c r="I28" s="746">
        <f t="shared" ref="I28:I31" si="3">+G28+E28</f>
        <v>0</v>
      </c>
      <c r="J28" s="742"/>
      <c r="K28" s="742"/>
      <c r="L28" s="764">
        <f t="shared" ref="L28:L33" si="4">+C28-I28</f>
        <v>38500</v>
      </c>
      <c r="M28" s="742"/>
      <c r="N28" s="747"/>
      <c r="O28" s="301"/>
      <c r="P28" s="301"/>
      <c r="Q28" s="300"/>
      <c r="R28" s="300"/>
      <c r="S28" s="300"/>
      <c r="T28" s="300"/>
      <c r="U28" s="300"/>
      <c r="V28" s="300"/>
      <c r="W28" s="300"/>
    </row>
    <row r="29" spans="1:23" ht="15" customHeight="1">
      <c r="A29" s="752" t="s">
        <v>357</v>
      </c>
      <c r="B29" s="742"/>
      <c r="C29" s="751">
        <v>2500</v>
      </c>
      <c r="D29" s="742"/>
      <c r="E29" s="746"/>
      <c r="F29" s="742"/>
      <c r="G29" s="746">
        <v>0</v>
      </c>
      <c r="H29" s="742"/>
      <c r="I29" s="746">
        <f t="shared" si="3"/>
        <v>0</v>
      </c>
      <c r="J29" s="742"/>
      <c r="K29" s="742"/>
      <c r="L29" s="764">
        <f t="shared" si="4"/>
        <v>2500</v>
      </c>
      <c r="M29" s="742"/>
      <c r="N29" s="747"/>
      <c r="O29" s="301"/>
      <c r="P29" s="301"/>
      <c r="Q29" s="300"/>
      <c r="R29" s="300"/>
      <c r="S29" s="300"/>
      <c r="T29" s="300"/>
      <c r="U29" s="300"/>
      <c r="V29" s="300"/>
      <c r="W29" s="300"/>
    </row>
    <row r="30" spans="1:23" ht="15" customHeight="1">
      <c r="A30" s="752" t="s">
        <v>304</v>
      </c>
      <c r="B30" s="742"/>
      <c r="C30" s="751">
        <v>2300</v>
      </c>
      <c r="D30" s="742"/>
      <c r="E30" s="746"/>
      <c r="F30" s="742"/>
      <c r="G30" s="746">
        <v>0</v>
      </c>
      <c r="H30" s="742"/>
      <c r="I30" s="746">
        <f t="shared" si="3"/>
        <v>0</v>
      </c>
      <c r="J30" s="742"/>
      <c r="K30" s="742"/>
      <c r="L30" s="764">
        <f t="shared" si="4"/>
        <v>2300</v>
      </c>
      <c r="M30" s="742"/>
      <c r="N30" s="749" t="s">
        <v>358</v>
      </c>
      <c r="O30" s="301"/>
      <c r="P30" s="301"/>
      <c r="Q30" s="300"/>
      <c r="R30" s="300"/>
      <c r="S30" s="300"/>
      <c r="T30" s="300"/>
      <c r="U30" s="300"/>
      <c r="V30" s="300"/>
      <c r="W30" s="300"/>
    </row>
    <row r="31" spans="1:23" ht="15" customHeight="1">
      <c r="A31" s="752" t="s">
        <v>282</v>
      </c>
      <c r="B31" s="742"/>
      <c r="C31" s="751">
        <v>14000</v>
      </c>
      <c r="D31" s="741"/>
      <c r="E31" s="746"/>
      <c r="F31" s="742"/>
      <c r="G31" s="746"/>
      <c r="H31" s="742"/>
      <c r="I31" s="746">
        <f t="shared" si="3"/>
        <v>0</v>
      </c>
      <c r="J31" s="742"/>
      <c r="K31" s="742"/>
      <c r="L31" s="764">
        <f t="shared" si="4"/>
        <v>14000</v>
      </c>
      <c r="M31" s="742"/>
      <c r="N31" s="747"/>
      <c r="O31" s="301"/>
      <c r="P31" s="301"/>
      <c r="Q31" s="300"/>
      <c r="R31" s="300"/>
      <c r="S31" s="300"/>
      <c r="T31" s="300"/>
      <c r="U31" s="300"/>
      <c r="V31" s="300"/>
      <c r="W31" s="300"/>
    </row>
    <row r="32" spans="1:23" ht="12.75" hidden="1" customHeight="1">
      <c r="A32" s="752" t="s">
        <v>359</v>
      </c>
      <c r="B32" s="742"/>
      <c r="C32" s="751">
        <f>14400+1000</f>
        <v>15400</v>
      </c>
      <c r="D32" s="741"/>
      <c r="E32" s="746"/>
      <c r="F32" s="742"/>
      <c r="G32" s="746"/>
      <c r="H32" s="742"/>
      <c r="I32" s="746"/>
      <c r="J32" s="742"/>
      <c r="K32" s="742"/>
      <c r="L32" s="764"/>
      <c r="M32" s="742"/>
      <c r="N32" s="747" t="s">
        <v>360</v>
      </c>
      <c r="O32" s="301"/>
      <c r="P32" s="301"/>
      <c r="Q32" s="300"/>
      <c r="R32" s="300"/>
      <c r="S32" s="300"/>
      <c r="T32" s="300"/>
      <c r="U32" s="300"/>
      <c r="V32" s="300"/>
      <c r="W32" s="300"/>
    </row>
    <row r="33" spans="1:23" ht="15" customHeight="1">
      <c r="A33" s="752" t="s">
        <v>361</v>
      </c>
      <c r="B33" s="742"/>
      <c r="C33" s="751">
        <v>4000</v>
      </c>
      <c r="D33" s="741"/>
      <c r="E33" s="746"/>
      <c r="F33" s="742"/>
      <c r="G33" s="746"/>
      <c r="H33" s="742"/>
      <c r="I33" s="746"/>
      <c r="J33" s="742"/>
      <c r="K33" s="742"/>
      <c r="L33" s="764">
        <f t="shared" si="4"/>
        <v>4000</v>
      </c>
      <c r="M33" s="742"/>
      <c r="N33" s="749"/>
      <c r="O33" s="301"/>
      <c r="P33" s="301"/>
      <c r="Q33" s="300"/>
      <c r="R33" s="300"/>
      <c r="S33" s="300"/>
      <c r="T33" s="300"/>
      <c r="U33" s="300"/>
      <c r="V33" s="300"/>
      <c r="W33" s="300"/>
    </row>
    <row r="34" spans="1:23" ht="15" customHeight="1">
      <c r="A34" s="749"/>
      <c r="B34" s="742"/>
      <c r="C34" s="777"/>
      <c r="D34" s="766"/>
      <c r="E34" s="776"/>
      <c r="F34" s="742"/>
      <c r="G34" s="776"/>
      <c r="H34" s="742"/>
      <c r="I34" s="776"/>
      <c r="J34" s="742"/>
      <c r="K34" s="742"/>
      <c r="L34" s="764"/>
      <c r="M34" s="742"/>
      <c r="N34" s="749"/>
      <c r="O34" s="301"/>
      <c r="P34" s="301"/>
      <c r="Q34" s="300"/>
      <c r="R34" s="300"/>
      <c r="S34" s="300"/>
      <c r="T34" s="300"/>
      <c r="U34" s="300"/>
      <c r="V34" s="300"/>
      <c r="W34" s="300"/>
    </row>
    <row r="35" spans="1:23" ht="15" customHeight="1">
      <c r="A35" s="763" t="s">
        <v>181</v>
      </c>
      <c r="B35" s="742"/>
      <c r="C35" s="769"/>
      <c r="D35" s="766"/>
      <c r="E35" s="776"/>
      <c r="F35" s="742"/>
      <c r="G35" s="776"/>
      <c r="H35" s="742"/>
      <c r="I35" s="776"/>
      <c r="J35" s="742"/>
      <c r="K35" s="742"/>
      <c r="L35" s="764"/>
      <c r="M35" s="742"/>
      <c r="N35" s="749"/>
      <c r="O35" s="301"/>
      <c r="P35" s="301"/>
      <c r="Q35" s="300"/>
      <c r="R35" s="300"/>
      <c r="S35" s="300"/>
      <c r="T35" s="300"/>
      <c r="U35" s="300"/>
      <c r="V35" s="300"/>
      <c r="W35" s="300"/>
    </row>
    <row r="36" spans="1:23" ht="15" customHeight="1">
      <c r="A36" s="750" t="s">
        <v>362</v>
      </c>
      <c r="B36" s="742"/>
      <c r="C36" s="771">
        <v>9500</v>
      </c>
      <c r="D36" s="741"/>
      <c r="E36" s="778"/>
      <c r="F36" s="742"/>
      <c r="G36" s="746">
        <v>0</v>
      </c>
      <c r="H36" s="742"/>
      <c r="I36" s="746">
        <f t="shared" ref="I36:I42" si="5">+G36+E36</f>
        <v>0</v>
      </c>
      <c r="J36" s="742"/>
      <c r="K36" s="742"/>
      <c r="L36" s="764">
        <f t="shared" ref="L36:L47" si="6">+C36-I36</f>
        <v>9500</v>
      </c>
      <c r="M36" s="742"/>
      <c r="N36" s="749" t="s">
        <v>363</v>
      </c>
      <c r="O36" s="301"/>
      <c r="P36" s="301"/>
      <c r="Q36" s="300"/>
      <c r="R36" s="300"/>
      <c r="S36" s="300"/>
      <c r="T36" s="300"/>
      <c r="U36" s="300"/>
      <c r="V36" s="300"/>
      <c r="W36" s="300"/>
    </row>
    <row r="37" spans="1:23" ht="15" customHeight="1">
      <c r="A37" s="752" t="s">
        <v>364</v>
      </c>
      <c r="B37" s="742"/>
      <c r="C37" s="771">
        <v>7000</v>
      </c>
      <c r="D37" s="741"/>
      <c r="E37" s="778"/>
      <c r="F37" s="742"/>
      <c r="G37" s="746">
        <v>0</v>
      </c>
      <c r="H37" s="742"/>
      <c r="I37" s="746">
        <f>+G37+E37</f>
        <v>0</v>
      </c>
      <c r="J37" s="742"/>
      <c r="K37" s="742"/>
      <c r="L37" s="764">
        <f>+C37-I37</f>
        <v>7000</v>
      </c>
      <c r="M37" s="742"/>
      <c r="N37" s="747" t="s">
        <v>365</v>
      </c>
      <c r="O37" s="301"/>
      <c r="P37" s="301"/>
      <c r="Q37" s="300"/>
      <c r="R37" s="300"/>
      <c r="S37" s="300"/>
      <c r="T37" s="300"/>
      <c r="U37" s="300"/>
      <c r="V37" s="300"/>
      <c r="W37" s="300"/>
    </row>
    <row r="38" spans="1:23" ht="15" customHeight="1">
      <c r="A38" s="752" t="s">
        <v>366</v>
      </c>
      <c r="B38" s="742"/>
      <c r="C38" s="771">
        <v>0</v>
      </c>
      <c r="D38" s="741"/>
      <c r="E38" s="778"/>
      <c r="F38" s="742"/>
      <c r="G38" s="746">
        <v>0</v>
      </c>
      <c r="H38" s="742"/>
      <c r="I38" s="746">
        <f>+G38+E38</f>
        <v>0</v>
      </c>
      <c r="J38" s="742"/>
      <c r="K38" s="742"/>
      <c r="L38" s="764">
        <f>+C38-I38</f>
        <v>0</v>
      </c>
      <c r="M38" s="742"/>
      <c r="N38" s="749" t="s">
        <v>367</v>
      </c>
      <c r="O38" s="301"/>
      <c r="P38" s="301"/>
      <c r="Q38" s="300"/>
      <c r="R38" s="300"/>
      <c r="S38" s="300"/>
      <c r="T38" s="300"/>
      <c r="U38" s="300"/>
      <c r="V38" s="300"/>
      <c r="W38" s="300"/>
    </row>
    <row r="39" spans="1:23" ht="15.75" customHeight="1">
      <c r="A39" s="752" t="s">
        <v>368</v>
      </c>
      <c r="B39" s="742"/>
      <c r="C39" s="771">
        <v>3000</v>
      </c>
      <c r="D39" s="741"/>
      <c r="E39" s="778"/>
      <c r="F39" s="742"/>
      <c r="G39" s="746"/>
      <c r="H39" s="742"/>
      <c r="I39" s="746"/>
      <c r="J39" s="742"/>
      <c r="K39" s="742"/>
      <c r="L39" s="764"/>
      <c r="M39" s="742"/>
      <c r="N39" s="749"/>
      <c r="O39" s="301"/>
      <c r="P39" s="301"/>
      <c r="Q39" s="300"/>
      <c r="R39" s="300"/>
      <c r="S39" s="300"/>
      <c r="T39" s="300"/>
      <c r="U39" s="300"/>
      <c r="V39" s="300"/>
      <c r="W39" s="300"/>
    </row>
    <row r="40" spans="1:23" ht="15.75" customHeight="1">
      <c r="A40" s="752" t="s">
        <v>369</v>
      </c>
      <c r="B40" s="742"/>
      <c r="C40" s="771">
        <v>13285</v>
      </c>
      <c r="D40" s="741"/>
      <c r="E40" s="778"/>
      <c r="F40" s="742"/>
      <c r="G40" s="746">
        <v>0</v>
      </c>
      <c r="H40" s="742"/>
      <c r="I40" s="746">
        <f t="shared" si="5"/>
        <v>0</v>
      </c>
      <c r="J40" s="742"/>
      <c r="K40" s="742"/>
      <c r="L40" s="764">
        <f t="shared" si="6"/>
        <v>13285</v>
      </c>
      <c r="M40" s="742"/>
      <c r="N40" s="749" t="s">
        <v>370</v>
      </c>
      <c r="O40" s="301"/>
      <c r="P40" s="301"/>
      <c r="Q40" s="300"/>
      <c r="R40" s="300"/>
      <c r="S40" s="300"/>
      <c r="T40" s="300"/>
      <c r="U40" s="300"/>
      <c r="V40" s="300"/>
      <c r="W40" s="300"/>
    </row>
    <row r="41" spans="1:23">
      <c r="A41" s="752" t="s">
        <v>371</v>
      </c>
      <c r="B41" s="742"/>
      <c r="C41" s="771">
        <v>6250</v>
      </c>
      <c r="D41" s="741"/>
      <c r="E41" s="778"/>
      <c r="F41" s="742"/>
      <c r="G41" s="746"/>
      <c r="H41" s="742"/>
      <c r="I41" s="746"/>
      <c r="J41" s="742"/>
      <c r="K41" s="742"/>
      <c r="L41" s="764"/>
      <c r="M41" s="742"/>
      <c r="N41" s="749"/>
      <c r="O41" s="301"/>
      <c r="P41" s="301"/>
      <c r="Q41" s="300"/>
      <c r="R41" s="300"/>
      <c r="S41" s="300"/>
      <c r="T41" s="300"/>
      <c r="U41" s="300"/>
      <c r="V41" s="300"/>
      <c r="W41" s="300"/>
    </row>
    <row r="42" spans="1:23">
      <c r="A42" s="752" t="s">
        <v>372</v>
      </c>
      <c r="B42" s="742"/>
      <c r="C42" s="771">
        <v>5500</v>
      </c>
      <c r="D42" s="742"/>
      <c r="E42" s="746"/>
      <c r="F42" s="742"/>
      <c r="G42" s="746">
        <v>0</v>
      </c>
      <c r="H42" s="742"/>
      <c r="I42" s="746">
        <f t="shared" si="5"/>
        <v>0</v>
      </c>
      <c r="J42" s="742"/>
      <c r="K42" s="742"/>
      <c r="L42" s="764">
        <f t="shared" si="6"/>
        <v>5500</v>
      </c>
      <c r="M42" s="742"/>
      <c r="N42" s="747"/>
      <c r="O42" s="301"/>
      <c r="P42" s="301"/>
      <c r="Q42" s="300"/>
      <c r="R42" s="300"/>
      <c r="S42" s="300"/>
      <c r="T42" s="300"/>
      <c r="U42" s="300"/>
      <c r="V42" s="300"/>
      <c r="W42" s="300"/>
    </row>
    <row r="43" spans="1:23">
      <c r="A43" s="752"/>
      <c r="B43" s="742"/>
      <c r="C43" s="771"/>
      <c r="D43" s="742"/>
      <c r="E43" s="746"/>
      <c r="F43" s="742"/>
      <c r="G43" s="746"/>
      <c r="H43" s="742"/>
      <c r="I43" s="746"/>
      <c r="J43" s="742"/>
      <c r="K43" s="742"/>
      <c r="L43" s="764"/>
      <c r="M43" s="742"/>
      <c r="N43" s="749"/>
      <c r="O43" s="301"/>
      <c r="P43" s="301"/>
      <c r="Q43" s="300"/>
      <c r="R43" s="300"/>
      <c r="S43" s="300"/>
      <c r="T43" s="300"/>
      <c r="U43" s="300"/>
      <c r="V43" s="300"/>
      <c r="W43" s="300"/>
    </row>
    <row r="44" spans="1:23">
      <c r="A44" s="763" t="s">
        <v>265</v>
      </c>
      <c r="B44" s="742"/>
      <c r="C44" s="771"/>
      <c r="D44" s="742"/>
      <c r="E44" s="746"/>
      <c r="F44" s="742"/>
      <c r="G44" s="746"/>
      <c r="H44" s="742"/>
      <c r="I44" s="746"/>
      <c r="J44" s="742"/>
      <c r="K44" s="742"/>
      <c r="L44" s="764">
        <f t="shared" si="6"/>
        <v>0</v>
      </c>
      <c r="M44" s="742"/>
      <c r="N44" s="749"/>
      <c r="O44" s="301"/>
      <c r="P44" s="301"/>
      <c r="Q44" s="300"/>
      <c r="R44" s="300"/>
      <c r="S44" s="300"/>
      <c r="T44" s="300"/>
      <c r="U44" s="300"/>
      <c r="V44" s="300"/>
      <c r="W44" s="300"/>
    </row>
    <row r="45" spans="1:23">
      <c r="A45" s="752" t="s">
        <v>434</v>
      </c>
      <c r="B45" s="742"/>
      <c r="C45" s="771">
        <v>24000</v>
      </c>
      <c r="D45" s="742"/>
      <c r="E45" s="746"/>
      <c r="F45" s="742"/>
      <c r="G45" s="746"/>
      <c r="H45" s="742"/>
      <c r="I45" s="746">
        <f t="shared" ref="I45:I47" si="7">+G45+E45</f>
        <v>0</v>
      </c>
      <c r="J45" s="742"/>
      <c r="K45" s="742"/>
      <c r="L45" s="764">
        <f t="shared" si="6"/>
        <v>24000</v>
      </c>
      <c r="M45" s="742"/>
      <c r="N45" s="747" t="s">
        <v>373</v>
      </c>
      <c r="O45" s="301"/>
      <c r="P45" s="301"/>
      <c r="Q45" s="300"/>
      <c r="R45" s="300"/>
      <c r="S45" s="300"/>
      <c r="T45" s="300"/>
      <c r="U45" s="300"/>
      <c r="V45" s="300"/>
      <c r="W45" s="300"/>
    </row>
    <row r="46" spans="1:23">
      <c r="A46" s="752" t="s">
        <v>374</v>
      </c>
      <c r="B46" s="742"/>
      <c r="C46" s="771">
        <v>16000</v>
      </c>
      <c r="D46" s="742"/>
      <c r="E46" s="746"/>
      <c r="F46" s="742"/>
      <c r="G46" s="746"/>
      <c r="H46" s="742"/>
      <c r="I46" s="746">
        <f t="shared" si="7"/>
        <v>0</v>
      </c>
      <c r="J46" s="742"/>
      <c r="K46" s="742"/>
      <c r="L46" s="764">
        <f t="shared" si="6"/>
        <v>16000</v>
      </c>
      <c r="M46" s="742"/>
      <c r="N46" s="747" t="s">
        <v>375</v>
      </c>
      <c r="O46" s="301"/>
      <c r="P46" s="301"/>
      <c r="Q46" s="300"/>
      <c r="R46" s="300"/>
      <c r="S46" s="300"/>
      <c r="T46" s="300"/>
      <c r="U46" s="300"/>
      <c r="V46" s="300"/>
      <c r="W46" s="300"/>
    </row>
    <row r="47" spans="1:23" ht="15" customHeight="1">
      <c r="A47" s="752" t="s">
        <v>256</v>
      </c>
      <c r="B47" s="742"/>
      <c r="C47" s="771">
        <v>28000</v>
      </c>
      <c r="D47" s="742"/>
      <c r="E47" s="746"/>
      <c r="F47" s="742"/>
      <c r="G47" s="746"/>
      <c r="H47" s="742"/>
      <c r="I47" s="746">
        <f t="shared" si="7"/>
        <v>0</v>
      </c>
      <c r="J47" s="742"/>
      <c r="K47" s="742"/>
      <c r="L47" s="764">
        <f t="shared" si="6"/>
        <v>28000</v>
      </c>
      <c r="M47" s="742"/>
      <c r="N47" s="747" t="s">
        <v>315</v>
      </c>
      <c r="O47" s="301"/>
      <c r="P47" s="301"/>
      <c r="Q47" s="300"/>
      <c r="R47" s="300"/>
      <c r="S47" s="300"/>
      <c r="T47" s="300"/>
      <c r="U47" s="300"/>
      <c r="V47" s="300"/>
      <c r="W47" s="300"/>
    </row>
    <row r="48" spans="1:23" ht="15" customHeight="1">
      <c r="A48" s="752" t="s">
        <v>376</v>
      </c>
      <c r="B48" s="742"/>
      <c r="C48" s="771">
        <v>0</v>
      </c>
      <c r="D48" s="742"/>
      <c r="E48" s="779"/>
      <c r="F48" s="742"/>
      <c r="G48" s="746"/>
      <c r="H48" s="742"/>
      <c r="I48" s="746"/>
      <c r="J48" s="742"/>
      <c r="K48" s="742"/>
      <c r="L48" s="764"/>
      <c r="M48" s="742"/>
      <c r="N48" s="749" t="s">
        <v>377</v>
      </c>
      <c r="O48" s="301"/>
      <c r="P48" s="301"/>
      <c r="Q48" s="300"/>
      <c r="R48" s="300"/>
      <c r="S48" s="300"/>
      <c r="T48" s="300"/>
      <c r="U48" s="300"/>
      <c r="V48" s="300"/>
      <c r="W48" s="300"/>
    </row>
    <row r="49" spans="1:23" ht="15" customHeight="1">
      <c r="A49" s="752" t="s">
        <v>378</v>
      </c>
      <c r="B49" s="742"/>
      <c r="C49" s="771">
        <v>0</v>
      </c>
      <c r="D49" s="742"/>
      <c r="E49" s="780"/>
      <c r="F49" s="742"/>
      <c r="G49" s="740"/>
      <c r="H49" s="742"/>
      <c r="I49" s="740"/>
      <c r="J49" s="742"/>
      <c r="K49" s="742"/>
      <c r="L49" s="768"/>
      <c r="M49" s="742"/>
      <c r="N49" s="749" t="s">
        <v>377</v>
      </c>
      <c r="O49" s="301"/>
      <c r="P49" s="301"/>
      <c r="Q49" s="300"/>
      <c r="R49" s="300"/>
      <c r="S49" s="300"/>
      <c r="T49" s="300"/>
      <c r="U49" s="300"/>
      <c r="V49" s="300"/>
      <c r="W49" s="300"/>
    </row>
    <row r="50" spans="1:23" ht="15" customHeight="1">
      <c r="A50" s="329" t="s">
        <v>379</v>
      </c>
      <c r="B50" s="781"/>
      <c r="C50" s="771">
        <v>0</v>
      </c>
      <c r="D50" s="781"/>
      <c r="E50" s="658"/>
      <c r="F50" s="781"/>
      <c r="G50" s="316"/>
      <c r="H50" s="781"/>
      <c r="I50" s="316"/>
      <c r="J50" s="781"/>
      <c r="K50" s="781"/>
      <c r="L50" s="782"/>
      <c r="M50" s="781"/>
      <c r="N50" s="324" t="s">
        <v>380</v>
      </c>
      <c r="O50" s="325"/>
      <c r="P50" s="325"/>
      <c r="Q50" s="328"/>
      <c r="R50" s="328"/>
      <c r="S50" s="328"/>
      <c r="T50" s="328"/>
      <c r="U50" s="328"/>
      <c r="V50" s="328"/>
      <c r="W50" s="328"/>
    </row>
    <row r="51" spans="1:23" ht="15" customHeight="1">
      <c r="A51" s="329" t="s">
        <v>433</v>
      </c>
      <c r="B51" s="301"/>
      <c r="C51" s="771">
        <v>14400</v>
      </c>
      <c r="D51" s="301"/>
      <c r="E51" s="658"/>
      <c r="F51" s="301"/>
      <c r="G51" s="316"/>
      <c r="H51" s="301"/>
      <c r="I51" s="316"/>
      <c r="J51" s="301"/>
      <c r="K51" s="301"/>
      <c r="L51" s="782"/>
      <c r="M51" s="301"/>
      <c r="N51" s="324"/>
      <c r="O51" s="325"/>
      <c r="P51" s="325"/>
      <c r="Q51" s="328"/>
      <c r="R51" s="328"/>
      <c r="S51" s="328"/>
      <c r="T51" s="328"/>
      <c r="U51" s="328"/>
      <c r="V51" s="328"/>
      <c r="W51" s="328"/>
    </row>
    <row r="52" spans="1:23" ht="15" customHeight="1">
      <c r="A52" s="752"/>
      <c r="B52" s="742"/>
      <c r="C52" s="771"/>
      <c r="D52" s="742"/>
      <c r="E52" s="746"/>
      <c r="F52" s="742"/>
      <c r="G52" s="746"/>
      <c r="H52" s="742"/>
      <c r="I52" s="746"/>
      <c r="J52" s="742"/>
      <c r="K52" s="742"/>
      <c r="L52" s="764"/>
      <c r="M52" s="742"/>
      <c r="N52" s="749"/>
      <c r="O52" s="301"/>
      <c r="P52" s="301"/>
      <c r="Q52" s="300"/>
      <c r="R52" s="300"/>
      <c r="S52" s="300"/>
      <c r="T52" s="300"/>
      <c r="U52" s="300"/>
      <c r="V52" s="300"/>
      <c r="W52" s="300"/>
    </row>
    <row r="53" spans="1:23" ht="15" customHeight="1">
      <c r="A53" s="783" t="s">
        <v>381</v>
      </c>
      <c r="B53" s="742"/>
      <c r="C53" s="740">
        <v>12000</v>
      </c>
      <c r="D53" s="742"/>
      <c r="E53" s="746"/>
      <c r="F53" s="742"/>
      <c r="G53" s="746">
        <v>0</v>
      </c>
      <c r="H53" s="742"/>
      <c r="I53" s="746">
        <f t="shared" ref="I53" si="8">+G53+E53</f>
        <v>0</v>
      </c>
      <c r="J53" s="742"/>
      <c r="K53" s="742"/>
      <c r="L53" s="764">
        <f t="shared" ref="L53" si="9">+C53-I53</f>
        <v>12000</v>
      </c>
      <c r="M53" s="742"/>
      <c r="N53" s="747"/>
      <c r="O53" s="301"/>
      <c r="P53" s="301"/>
      <c r="Q53" s="300"/>
      <c r="R53" s="300"/>
      <c r="S53" s="300"/>
      <c r="T53" s="300"/>
      <c r="U53" s="300"/>
      <c r="V53" s="300"/>
      <c r="W53" s="300"/>
    </row>
    <row r="54" spans="1:23" ht="15" customHeight="1">
      <c r="A54" s="742"/>
      <c r="B54" s="742"/>
      <c r="C54" s="784"/>
      <c r="D54" s="785"/>
      <c r="E54" s="784"/>
      <c r="F54" s="785"/>
      <c r="G54" s="784"/>
      <c r="H54" s="785"/>
      <c r="I54" s="784"/>
      <c r="J54" s="785"/>
      <c r="K54" s="785"/>
      <c r="L54" s="786"/>
      <c r="M54" s="785"/>
      <c r="N54" s="785"/>
      <c r="O54" s="301"/>
      <c r="P54" s="301"/>
      <c r="Q54" s="300"/>
      <c r="R54" s="300"/>
      <c r="S54" s="300"/>
      <c r="T54" s="300"/>
      <c r="U54" s="300"/>
      <c r="V54" s="300"/>
      <c r="W54" s="300"/>
    </row>
    <row r="55" spans="1:23" ht="15" customHeight="1">
      <c r="A55" s="783" t="s">
        <v>382</v>
      </c>
      <c r="B55" s="787"/>
      <c r="C55" s="788">
        <f>SUM(C9:C53)</f>
        <v>299475</v>
      </c>
      <c r="D55" s="787"/>
      <c r="E55" s="788">
        <f>SUM(E9:E53)</f>
        <v>0</v>
      </c>
      <c r="F55" s="787"/>
      <c r="G55" s="788">
        <f>SUM(G9:G53)</f>
        <v>0</v>
      </c>
      <c r="H55" s="787"/>
      <c r="I55" s="788">
        <f>SUM(I9:I53)</f>
        <v>0</v>
      </c>
      <c r="J55" s="787"/>
      <c r="K55" s="787"/>
      <c r="L55" s="788">
        <f>SUM(L9:L53)</f>
        <v>244985</v>
      </c>
      <c r="M55" s="789"/>
      <c r="N55" s="789"/>
      <c r="O55" s="347"/>
      <c r="P55" s="347"/>
      <c r="Q55" s="350"/>
      <c r="R55" s="350"/>
      <c r="S55" s="350"/>
      <c r="T55" s="350"/>
      <c r="U55" s="350"/>
      <c r="V55" s="350"/>
      <c r="W55" s="350"/>
    </row>
    <row r="56" spans="1:23" ht="15" customHeight="1">
      <c r="A56" s="739"/>
      <c r="B56" s="739"/>
      <c r="C56" s="790"/>
      <c r="D56" s="790"/>
      <c r="E56" s="790"/>
      <c r="F56" s="791"/>
      <c r="G56" s="790"/>
      <c r="H56" s="785"/>
      <c r="I56" s="790"/>
      <c r="J56" s="785"/>
      <c r="K56" s="785"/>
      <c r="L56" s="792"/>
      <c r="M56" s="791"/>
      <c r="N56" s="791"/>
    </row>
    <row r="57" spans="1:23" ht="15" customHeight="1">
      <c r="A57" s="793" t="s">
        <v>250</v>
      </c>
      <c r="B57" s="739"/>
      <c r="C57" s="790"/>
      <c r="D57" s="790"/>
      <c r="E57" s="790"/>
      <c r="F57" s="791"/>
      <c r="G57" s="790"/>
      <c r="H57" s="785"/>
      <c r="I57" s="790"/>
      <c r="J57" s="785"/>
      <c r="K57" s="785"/>
      <c r="L57" s="792"/>
      <c r="M57" s="791"/>
      <c r="N57" s="791"/>
    </row>
    <row r="58" spans="1:23" ht="15" customHeight="1">
      <c r="A58" s="793" t="s">
        <v>251</v>
      </c>
      <c r="B58" s="739"/>
      <c r="C58" s="790"/>
      <c r="D58" s="790"/>
      <c r="E58" s="790"/>
      <c r="F58" s="791"/>
      <c r="G58" s="790"/>
      <c r="H58" s="785"/>
      <c r="I58" s="790"/>
      <c r="J58" s="785"/>
      <c r="K58" s="785"/>
      <c r="L58" s="792"/>
      <c r="M58" s="791"/>
      <c r="N58" s="791"/>
    </row>
    <row r="59" spans="1:23" ht="15" customHeight="1">
      <c r="A59" s="793" t="s">
        <v>252</v>
      </c>
      <c r="B59" s="739"/>
      <c r="C59" s="790"/>
      <c r="D59" s="790"/>
      <c r="E59" s="790"/>
      <c r="F59" s="791"/>
      <c r="G59" s="790"/>
      <c r="H59" s="785"/>
      <c r="I59" s="790"/>
      <c r="J59" s="785"/>
      <c r="K59" s="785"/>
      <c r="L59" s="792"/>
      <c r="M59" s="791"/>
      <c r="N59" s="791"/>
    </row>
    <row r="60" spans="1:23" ht="15" customHeight="1">
      <c r="A60" s="300"/>
      <c r="B60" s="300"/>
      <c r="C60" s="351"/>
      <c r="D60" s="351"/>
      <c r="E60" s="351"/>
      <c r="F60" s="352"/>
      <c r="G60" s="351"/>
      <c r="H60" s="344"/>
      <c r="I60" s="351"/>
      <c r="J60" s="344"/>
      <c r="K60" s="344"/>
      <c r="L60" s="353"/>
      <c r="M60" s="352"/>
      <c r="N60" s="352"/>
    </row>
    <row r="61" spans="1:23" ht="15" customHeight="1">
      <c r="A61" s="300"/>
      <c r="B61" s="300"/>
      <c r="C61" s="351"/>
      <c r="D61" s="351"/>
      <c r="E61" s="351"/>
      <c r="F61" s="352"/>
      <c r="G61" s="351"/>
      <c r="H61" s="344"/>
      <c r="I61" s="351"/>
      <c r="J61" s="344"/>
      <c r="K61" s="344"/>
      <c r="L61" s="353"/>
      <c r="M61" s="352"/>
      <c r="N61" s="352"/>
    </row>
    <row r="62" spans="1:23" ht="15" customHeight="1">
      <c r="A62" s="300"/>
      <c r="B62" s="300"/>
      <c r="C62" s="351"/>
      <c r="D62" s="351"/>
      <c r="E62" s="351"/>
      <c r="F62" s="352"/>
      <c r="G62" s="351"/>
      <c r="H62" s="344"/>
      <c r="I62" s="351"/>
      <c r="J62" s="344"/>
      <c r="K62" s="344"/>
      <c r="L62" s="353"/>
      <c r="M62" s="352"/>
      <c r="N62" s="352"/>
    </row>
    <row r="63" spans="1:23" ht="15" customHeight="1">
      <c r="A63" s="300"/>
      <c r="B63" s="300"/>
      <c r="C63" s="351"/>
      <c r="D63" s="351"/>
      <c r="E63" s="351"/>
      <c r="F63" s="352"/>
      <c r="G63" s="351"/>
      <c r="H63" s="344"/>
      <c r="I63" s="351"/>
      <c r="J63" s="344"/>
      <c r="K63" s="344"/>
      <c r="L63" s="353"/>
      <c r="M63" s="352"/>
      <c r="N63" s="352"/>
    </row>
    <row r="64" spans="1:23" ht="15" customHeight="1">
      <c r="A64" s="300"/>
      <c r="B64" s="300"/>
      <c r="C64" s="351"/>
      <c r="D64" s="351"/>
      <c r="E64" s="351"/>
      <c r="F64" s="352"/>
      <c r="G64" s="351"/>
      <c r="H64" s="344"/>
      <c r="I64" s="351"/>
      <c r="J64" s="344"/>
      <c r="K64" s="344"/>
      <c r="L64" s="353"/>
      <c r="M64" s="352"/>
      <c r="N64" s="352"/>
    </row>
    <row r="65" spans="1:14" ht="15" customHeight="1">
      <c r="A65" s="300"/>
      <c r="B65" s="300"/>
      <c r="C65" s="351"/>
      <c r="D65" s="351"/>
      <c r="E65" s="351"/>
      <c r="F65" s="352"/>
      <c r="G65" s="351"/>
      <c r="H65" s="344"/>
      <c r="I65" s="351"/>
      <c r="J65" s="344"/>
      <c r="K65" s="344"/>
      <c r="L65" s="353"/>
      <c r="M65" s="352"/>
      <c r="N65" s="352"/>
    </row>
    <row r="66" spans="1:14">
      <c r="A66" s="300"/>
      <c r="B66" s="300"/>
      <c r="C66" s="351"/>
      <c r="D66" s="351"/>
      <c r="E66" s="351"/>
      <c r="F66" s="352"/>
      <c r="G66" s="351"/>
      <c r="H66" s="344"/>
      <c r="I66" s="351"/>
      <c r="J66" s="344"/>
      <c r="K66" s="344"/>
      <c r="L66" s="353"/>
      <c r="M66" s="352"/>
      <c r="N66" s="352"/>
    </row>
    <row r="67" spans="1:14">
      <c r="A67" s="300"/>
      <c r="B67" s="300"/>
      <c r="C67" s="351"/>
      <c r="D67" s="351"/>
      <c r="E67" s="351"/>
      <c r="F67" s="352"/>
      <c r="G67" s="351"/>
      <c r="H67" s="344"/>
      <c r="I67" s="351"/>
      <c r="J67" s="344"/>
      <c r="K67" s="344"/>
      <c r="L67" s="353"/>
      <c r="M67" s="352"/>
      <c r="N67" s="352"/>
    </row>
    <row r="68" spans="1:14">
      <c r="A68" s="300"/>
      <c r="B68" s="300"/>
      <c r="C68" s="351"/>
      <c r="D68" s="351"/>
      <c r="E68" s="351"/>
      <c r="F68" s="352"/>
      <c r="G68" s="351"/>
      <c r="H68" s="344"/>
      <c r="I68" s="351"/>
      <c r="J68" s="344"/>
      <c r="K68" s="344"/>
      <c r="L68" s="353"/>
      <c r="M68" s="352"/>
      <c r="N68" s="352"/>
    </row>
    <row r="69" spans="1:14">
      <c r="A69" s="300"/>
      <c r="B69" s="300"/>
      <c r="C69" s="351"/>
      <c r="D69" s="351"/>
      <c r="E69" s="351"/>
      <c r="F69" s="352"/>
      <c r="G69" s="351"/>
      <c r="H69" s="344"/>
      <c r="I69" s="351"/>
      <c r="J69" s="344"/>
      <c r="K69" s="344"/>
      <c r="L69" s="353"/>
      <c r="M69" s="352"/>
      <c r="N69" s="352"/>
    </row>
    <row r="70" spans="1:14">
      <c r="A70" s="300"/>
      <c r="B70" s="300"/>
      <c r="C70" s="351"/>
      <c r="D70" s="351"/>
      <c r="E70" s="351"/>
      <c r="F70" s="352"/>
      <c r="G70" s="351"/>
      <c r="H70" s="344"/>
      <c r="I70" s="351"/>
      <c r="J70" s="344"/>
      <c r="K70" s="344"/>
      <c r="L70" s="353"/>
      <c r="M70" s="352"/>
      <c r="N70" s="352"/>
    </row>
    <row r="71" spans="1:14">
      <c r="A71" s="300"/>
      <c r="B71" s="300"/>
      <c r="C71" s="351"/>
      <c r="D71" s="351"/>
      <c r="E71" s="351"/>
      <c r="F71" s="352"/>
      <c r="G71" s="351"/>
      <c r="H71" s="344"/>
      <c r="I71" s="351"/>
      <c r="J71" s="344"/>
      <c r="K71" s="344"/>
      <c r="L71" s="353"/>
      <c r="M71" s="352"/>
      <c r="N71" s="352"/>
    </row>
    <row r="72" spans="1:14">
      <c r="A72" s="300"/>
      <c r="B72" s="300"/>
      <c r="C72" s="351"/>
      <c r="D72" s="351"/>
      <c r="E72" s="351"/>
      <c r="F72" s="352"/>
      <c r="G72" s="351"/>
      <c r="H72" s="344"/>
      <c r="I72" s="351"/>
      <c r="J72" s="344"/>
      <c r="K72" s="344"/>
      <c r="L72" s="353"/>
      <c r="M72" s="352"/>
      <c r="N72" s="352"/>
    </row>
    <row r="73" spans="1:14">
      <c r="A73" s="300"/>
      <c r="B73" s="300"/>
      <c r="C73" s="352"/>
      <c r="D73" s="352"/>
      <c r="E73" s="352"/>
      <c r="F73" s="352"/>
      <c r="G73" s="352"/>
      <c r="H73" s="344"/>
      <c r="I73" s="352"/>
      <c r="J73" s="344"/>
      <c r="K73" s="344"/>
      <c r="L73" s="353"/>
      <c r="M73" s="352"/>
      <c r="N73" s="352"/>
    </row>
    <row r="74" spans="1:14">
      <c r="A74" s="300"/>
      <c r="B74" s="300"/>
      <c r="C74" s="352"/>
      <c r="D74" s="352"/>
      <c r="E74" s="352"/>
      <c r="F74" s="352"/>
      <c r="G74" s="352"/>
      <c r="H74" s="344"/>
      <c r="I74" s="352"/>
      <c r="J74" s="344"/>
      <c r="K74" s="344"/>
      <c r="L74" s="353"/>
      <c r="M74" s="352"/>
      <c r="N74" s="352"/>
    </row>
    <row r="75" spans="1:14">
      <c r="A75" s="300"/>
      <c r="B75" s="300"/>
      <c r="C75" s="352"/>
      <c r="D75" s="352"/>
      <c r="E75" s="352"/>
      <c r="F75" s="352"/>
      <c r="G75" s="352"/>
      <c r="H75" s="344"/>
      <c r="I75" s="352"/>
      <c r="J75" s="344"/>
      <c r="K75" s="344"/>
      <c r="L75" s="353"/>
      <c r="M75" s="352"/>
      <c r="N75" s="352"/>
    </row>
    <row r="76" spans="1:14">
      <c r="A76" s="300"/>
      <c r="B76" s="300"/>
      <c r="C76" s="352"/>
      <c r="D76" s="352"/>
      <c r="E76" s="352"/>
      <c r="F76" s="352"/>
      <c r="G76" s="352"/>
      <c r="H76" s="344"/>
      <c r="I76" s="352"/>
      <c r="J76" s="344"/>
      <c r="K76" s="344"/>
      <c r="L76" s="353"/>
      <c r="M76" s="352"/>
      <c r="N76" s="352"/>
    </row>
    <row r="77" spans="1:14">
      <c r="A77" s="300"/>
      <c r="B77" s="300"/>
      <c r="C77" s="352"/>
      <c r="D77" s="352"/>
      <c r="E77" s="352"/>
      <c r="F77" s="352"/>
      <c r="G77" s="352"/>
      <c r="H77" s="344"/>
      <c r="I77" s="352"/>
      <c r="J77" s="344"/>
      <c r="K77" s="344"/>
      <c r="L77" s="353"/>
      <c r="M77" s="352"/>
      <c r="N77" s="352"/>
    </row>
  </sheetData>
  <mergeCells count="1">
    <mergeCell ref="A6:A7"/>
  </mergeCells>
  <hyperlinks>
    <hyperlink ref="N17" r:id="rId1" xr:uid="{B69F779D-1456-4364-B879-C808855064DD}"/>
  </hyperlinks>
  <pageMargins left="0.7" right="0.7" top="0.75" bottom="0.75" header="0.3" footer="0.3"/>
  <pageSetup scale="56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EC599-055B-4FD0-8541-F566FB4272C6}">
  <dimension ref="A2:IV17"/>
  <sheetViews>
    <sheetView zoomScaleNormal="100" workbookViewId="0">
      <selection activeCell="O22" sqref="O22"/>
    </sheetView>
  </sheetViews>
  <sheetFormatPr defaultColWidth="9.140625" defaultRowHeight="12.75"/>
  <cols>
    <col min="1" max="1" width="1.42578125" style="284" customWidth="1"/>
    <col min="2" max="2" width="57.28515625" style="285" customWidth="1"/>
    <col min="3" max="3" width="2.140625" style="285" customWidth="1"/>
    <col min="4" max="4" width="12.7109375" style="285" customWidth="1"/>
    <col min="5" max="5" width="1.85546875" style="285" customWidth="1"/>
    <col min="6" max="6" width="11.5703125" style="285" hidden="1" customWidth="1"/>
    <col min="7" max="7" width="2.7109375" style="285" hidden="1" customWidth="1"/>
    <col min="8" max="8" width="12.28515625" style="285" hidden="1" customWidth="1"/>
    <col min="9" max="9" width="2.7109375" style="326" hidden="1" customWidth="1"/>
    <col min="10" max="10" width="12.7109375" style="285" hidden="1" customWidth="1"/>
    <col min="11" max="11" width="1.85546875" style="326" hidden="1" customWidth="1"/>
    <col min="12" max="12" width="12.28515625" style="285" hidden="1" customWidth="1"/>
    <col min="13" max="13" width="2.42578125" style="326" hidden="1" customWidth="1"/>
    <col min="14" max="14" width="49.140625" style="285" customWidth="1"/>
    <col min="15" max="256" width="9.140625" style="285"/>
    <col min="257" max="257" width="1.42578125" style="285" customWidth="1"/>
    <col min="258" max="258" width="40.42578125" style="285" customWidth="1"/>
    <col min="259" max="259" width="2.140625" style="285" customWidth="1"/>
    <col min="260" max="260" width="12.7109375" style="285" customWidth="1"/>
    <col min="261" max="261" width="1.85546875" style="285" customWidth="1"/>
    <col min="262" max="262" width="11.5703125" style="285" customWidth="1"/>
    <col min="263" max="263" width="2.7109375" style="285" customWidth="1"/>
    <col min="264" max="264" width="12.28515625" style="285" customWidth="1"/>
    <col min="265" max="265" width="2.7109375" style="285" customWidth="1"/>
    <col min="266" max="266" width="12.7109375" style="285" customWidth="1"/>
    <col min="267" max="267" width="1.85546875" style="285" customWidth="1"/>
    <col min="268" max="268" width="12.28515625" style="285" customWidth="1"/>
    <col min="269" max="269" width="2.42578125" style="285" customWidth="1"/>
    <col min="270" max="270" width="103.7109375" style="285" customWidth="1"/>
    <col min="271" max="512" width="9.140625" style="285"/>
    <col min="513" max="513" width="1.42578125" style="285" customWidth="1"/>
    <col min="514" max="514" width="40.42578125" style="285" customWidth="1"/>
    <col min="515" max="515" width="2.140625" style="285" customWidth="1"/>
    <col min="516" max="516" width="12.7109375" style="285" customWidth="1"/>
    <col min="517" max="517" width="1.85546875" style="285" customWidth="1"/>
    <col min="518" max="518" width="11.5703125" style="285" customWidth="1"/>
    <col min="519" max="519" width="2.7109375" style="285" customWidth="1"/>
    <col min="520" max="520" width="12.28515625" style="285" customWidth="1"/>
    <col min="521" max="521" width="2.7109375" style="285" customWidth="1"/>
    <col min="522" max="522" width="12.7109375" style="285" customWidth="1"/>
    <col min="523" max="523" width="1.85546875" style="285" customWidth="1"/>
    <col min="524" max="524" width="12.28515625" style="285" customWidth="1"/>
    <col min="525" max="525" width="2.42578125" style="285" customWidth="1"/>
    <col min="526" max="526" width="103.7109375" style="285" customWidth="1"/>
    <col min="527" max="768" width="9.140625" style="285"/>
    <col min="769" max="769" width="1.42578125" style="285" customWidth="1"/>
    <col min="770" max="770" width="40.42578125" style="285" customWidth="1"/>
    <col min="771" max="771" width="2.140625" style="285" customWidth="1"/>
    <col min="772" max="772" width="12.7109375" style="285" customWidth="1"/>
    <col min="773" max="773" width="1.85546875" style="285" customWidth="1"/>
    <col min="774" max="774" width="11.5703125" style="285" customWidth="1"/>
    <col min="775" max="775" width="2.7109375" style="285" customWidth="1"/>
    <col min="776" max="776" width="12.28515625" style="285" customWidth="1"/>
    <col min="777" max="777" width="2.7109375" style="285" customWidth="1"/>
    <col min="778" max="778" width="12.7109375" style="285" customWidth="1"/>
    <col min="779" max="779" width="1.85546875" style="285" customWidth="1"/>
    <col min="780" max="780" width="12.28515625" style="285" customWidth="1"/>
    <col min="781" max="781" width="2.42578125" style="285" customWidth="1"/>
    <col min="782" max="782" width="103.7109375" style="285" customWidth="1"/>
    <col min="783" max="1024" width="9.140625" style="285"/>
    <col min="1025" max="1025" width="1.42578125" style="285" customWidth="1"/>
    <col min="1026" max="1026" width="40.42578125" style="285" customWidth="1"/>
    <col min="1027" max="1027" width="2.140625" style="285" customWidth="1"/>
    <col min="1028" max="1028" width="12.7109375" style="285" customWidth="1"/>
    <col min="1029" max="1029" width="1.85546875" style="285" customWidth="1"/>
    <col min="1030" max="1030" width="11.5703125" style="285" customWidth="1"/>
    <col min="1031" max="1031" width="2.7109375" style="285" customWidth="1"/>
    <col min="1032" max="1032" width="12.28515625" style="285" customWidth="1"/>
    <col min="1033" max="1033" width="2.7109375" style="285" customWidth="1"/>
    <col min="1034" max="1034" width="12.7109375" style="285" customWidth="1"/>
    <col min="1035" max="1035" width="1.85546875" style="285" customWidth="1"/>
    <col min="1036" max="1036" width="12.28515625" style="285" customWidth="1"/>
    <col min="1037" max="1037" width="2.42578125" style="285" customWidth="1"/>
    <col min="1038" max="1038" width="103.7109375" style="285" customWidth="1"/>
    <col min="1039" max="1280" width="9.140625" style="285"/>
    <col min="1281" max="1281" width="1.42578125" style="285" customWidth="1"/>
    <col min="1282" max="1282" width="40.42578125" style="285" customWidth="1"/>
    <col min="1283" max="1283" width="2.140625" style="285" customWidth="1"/>
    <col min="1284" max="1284" width="12.7109375" style="285" customWidth="1"/>
    <col min="1285" max="1285" width="1.85546875" style="285" customWidth="1"/>
    <col min="1286" max="1286" width="11.5703125" style="285" customWidth="1"/>
    <col min="1287" max="1287" width="2.7109375" style="285" customWidth="1"/>
    <col min="1288" max="1288" width="12.28515625" style="285" customWidth="1"/>
    <col min="1289" max="1289" width="2.7109375" style="285" customWidth="1"/>
    <col min="1290" max="1290" width="12.7109375" style="285" customWidth="1"/>
    <col min="1291" max="1291" width="1.85546875" style="285" customWidth="1"/>
    <col min="1292" max="1292" width="12.28515625" style="285" customWidth="1"/>
    <col min="1293" max="1293" width="2.42578125" style="285" customWidth="1"/>
    <col min="1294" max="1294" width="103.7109375" style="285" customWidth="1"/>
    <col min="1295" max="1536" width="9.140625" style="285"/>
    <col min="1537" max="1537" width="1.42578125" style="285" customWidth="1"/>
    <col min="1538" max="1538" width="40.42578125" style="285" customWidth="1"/>
    <col min="1539" max="1539" width="2.140625" style="285" customWidth="1"/>
    <col min="1540" max="1540" width="12.7109375" style="285" customWidth="1"/>
    <col min="1541" max="1541" width="1.85546875" style="285" customWidth="1"/>
    <col min="1542" max="1542" width="11.5703125" style="285" customWidth="1"/>
    <col min="1543" max="1543" width="2.7109375" style="285" customWidth="1"/>
    <col min="1544" max="1544" width="12.28515625" style="285" customWidth="1"/>
    <col min="1545" max="1545" width="2.7109375" style="285" customWidth="1"/>
    <col min="1546" max="1546" width="12.7109375" style="285" customWidth="1"/>
    <col min="1547" max="1547" width="1.85546875" style="285" customWidth="1"/>
    <col min="1548" max="1548" width="12.28515625" style="285" customWidth="1"/>
    <col min="1549" max="1549" width="2.42578125" style="285" customWidth="1"/>
    <col min="1550" max="1550" width="103.7109375" style="285" customWidth="1"/>
    <col min="1551" max="1792" width="9.140625" style="285"/>
    <col min="1793" max="1793" width="1.42578125" style="285" customWidth="1"/>
    <col min="1794" max="1794" width="40.42578125" style="285" customWidth="1"/>
    <col min="1795" max="1795" width="2.140625" style="285" customWidth="1"/>
    <col min="1796" max="1796" width="12.7109375" style="285" customWidth="1"/>
    <col min="1797" max="1797" width="1.85546875" style="285" customWidth="1"/>
    <col min="1798" max="1798" width="11.5703125" style="285" customWidth="1"/>
    <col min="1799" max="1799" width="2.7109375" style="285" customWidth="1"/>
    <col min="1800" max="1800" width="12.28515625" style="285" customWidth="1"/>
    <col min="1801" max="1801" width="2.7109375" style="285" customWidth="1"/>
    <col min="1802" max="1802" width="12.7109375" style="285" customWidth="1"/>
    <col min="1803" max="1803" width="1.85546875" style="285" customWidth="1"/>
    <col min="1804" max="1804" width="12.28515625" style="285" customWidth="1"/>
    <col min="1805" max="1805" width="2.42578125" style="285" customWidth="1"/>
    <col min="1806" max="1806" width="103.7109375" style="285" customWidth="1"/>
    <col min="1807" max="2048" width="9.140625" style="285"/>
    <col min="2049" max="2049" width="1.42578125" style="285" customWidth="1"/>
    <col min="2050" max="2050" width="40.42578125" style="285" customWidth="1"/>
    <col min="2051" max="2051" width="2.140625" style="285" customWidth="1"/>
    <col min="2052" max="2052" width="12.7109375" style="285" customWidth="1"/>
    <col min="2053" max="2053" width="1.85546875" style="285" customWidth="1"/>
    <col min="2054" max="2054" width="11.5703125" style="285" customWidth="1"/>
    <col min="2055" max="2055" width="2.7109375" style="285" customWidth="1"/>
    <col min="2056" max="2056" width="12.28515625" style="285" customWidth="1"/>
    <col min="2057" max="2057" width="2.7109375" style="285" customWidth="1"/>
    <col min="2058" max="2058" width="12.7109375" style="285" customWidth="1"/>
    <col min="2059" max="2059" width="1.85546875" style="285" customWidth="1"/>
    <col min="2060" max="2060" width="12.28515625" style="285" customWidth="1"/>
    <col min="2061" max="2061" width="2.42578125" style="285" customWidth="1"/>
    <col min="2062" max="2062" width="103.7109375" style="285" customWidth="1"/>
    <col min="2063" max="2304" width="9.140625" style="285"/>
    <col min="2305" max="2305" width="1.42578125" style="285" customWidth="1"/>
    <col min="2306" max="2306" width="40.42578125" style="285" customWidth="1"/>
    <col min="2307" max="2307" width="2.140625" style="285" customWidth="1"/>
    <col min="2308" max="2308" width="12.7109375" style="285" customWidth="1"/>
    <col min="2309" max="2309" width="1.85546875" style="285" customWidth="1"/>
    <col min="2310" max="2310" width="11.5703125" style="285" customWidth="1"/>
    <col min="2311" max="2311" width="2.7109375" style="285" customWidth="1"/>
    <col min="2312" max="2312" width="12.28515625" style="285" customWidth="1"/>
    <col min="2313" max="2313" width="2.7109375" style="285" customWidth="1"/>
    <col min="2314" max="2314" width="12.7109375" style="285" customWidth="1"/>
    <col min="2315" max="2315" width="1.85546875" style="285" customWidth="1"/>
    <col min="2316" max="2316" width="12.28515625" style="285" customWidth="1"/>
    <col min="2317" max="2317" width="2.42578125" style="285" customWidth="1"/>
    <col min="2318" max="2318" width="103.7109375" style="285" customWidth="1"/>
    <col min="2319" max="2560" width="9.140625" style="285"/>
    <col min="2561" max="2561" width="1.42578125" style="285" customWidth="1"/>
    <col min="2562" max="2562" width="40.42578125" style="285" customWidth="1"/>
    <col min="2563" max="2563" width="2.140625" style="285" customWidth="1"/>
    <col min="2564" max="2564" width="12.7109375" style="285" customWidth="1"/>
    <col min="2565" max="2565" width="1.85546875" style="285" customWidth="1"/>
    <col min="2566" max="2566" width="11.5703125" style="285" customWidth="1"/>
    <col min="2567" max="2567" width="2.7109375" style="285" customWidth="1"/>
    <col min="2568" max="2568" width="12.28515625" style="285" customWidth="1"/>
    <col min="2569" max="2569" width="2.7109375" style="285" customWidth="1"/>
    <col min="2570" max="2570" width="12.7109375" style="285" customWidth="1"/>
    <col min="2571" max="2571" width="1.85546875" style="285" customWidth="1"/>
    <col min="2572" max="2572" width="12.28515625" style="285" customWidth="1"/>
    <col min="2573" max="2573" width="2.42578125" style="285" customWidth="1"/>
    <col min="2574" max="2574" width="103.7109375" style="285" customWidth="1"/>
    <col min="2575" max="2816" width="9.140625" style="285"/>
    <col min="2817" max="2817" width="1.42578125" style="285" customWidth="1"/>
    <col min="2818" max="2818" width="40.42578125" style="285" customWidth="1"/>
    <col min="2819" max="2819" width="2.140625" style="285" customWidth="1"/>
    <col min="2820" max="2820" width="12.7109375" style="285" customWidth="1"/>
    <col min="2821" max="2821" width="1.85546875" style="285" customWidth="1"/>
    <col min="2822" max="2822" width="11.5703125" style="285" customWidth="1"/>
    <col min="2823" max="2823" width="2.7109375" style="285" customWidth="1"/>
    <col min="2824" max="2824" width="12.28515625" style="285" customWidth="1"/>
    <col min="2825" max="2825" width="2.7109375" style="285" customWidth="1"/>
    <col min="2826" max="2826" width="12.7109375" style="285" customWidth="1"/>
    <col min="2827" max="2827" width="1.85546875" style="285" customWidth="1"/>
    <col min="2828" max="2828" width="12.28515625" style="285" customWidth="1"/>
    <col min="2829" max="2829" width="2.42578125" style="285" customWidth="1"/>
    <col min="2830" max="2830" width="103.7109375" style="285" customWidth="1"/>
    <col min="2831" max="3072" width="9.140625" style="285"/>
    <col min="3073" max="3073" width="1.42578125" style="285" customWidth="1"/>
    <col min="3074" max="3074" width="40.42578125" style="285" customWidth="1"/>
    <col min="3075" max="3075" width="2.140625" style="285" customWidth="1"/>
    <col min="3076" max="3076" width="12.7109375" style="285" customWidth="1"/>
    <col min="3077" max="3077" width="1.85546875" style="285" customWidth="1"/>
    <col min="3078" max="3078" width="11.5703125" style="285" customWidth="1"/>
    <col min="3079" max="3079" width="2.7109375" style="285" customWidth="1"/>
    <col min="3080" max="3080" width="12.28515625" style="285" customWidth="1"/>
    <col min="3081" max="3081" width="2.7109375" style="285" customWidth="1"/>
    <col min="3082" max="3082" width="12.7109375" style="285" customWidth="1"/>
    <col min="3083" max="3083" width="1.85546875" style="285" customWidth="1"/>
    <col min="3084" max="3084" width="12.28515625" style="285" customWidth="1"/>
    <col min="3085" max="3085" width="2.42578125" style="285" customWidth="1"/>
    <col min="3086" max="3086" width="103.7109375" style="285" customWidth="1"/>
    <col min="3087" max="3328" width="9.140625" style="285"/>
    <col min="3329" max="3329" width="1.42578125" style="285" customWidth="1"/>
    <col min="3330" max="3330" width="40.42578125" style="285" customWidth="1"/>
    <col min="3331" max="3331" width="2.140625" style="285" customWidth="1"/>
    <col min="3332" max="3332" width="12.7109375" style="285" customWidth="1"/>
    <col min="3333" max="3333" width="1.85546875" style="285" customWidth="1"/>
    <col min="3334" max="3334" width="11.5703125" style="285" customWidth="1"/>
    <col min="3335" max="3335" width="2.7109375" style="285" customWidth="1"/>
    <col min="3336" max="3336" width="12.28515625" style="285" customWidth="1"/>
    <col min="3337" max="3337" width="2.7109375" style="285" customWidth="1"/>
    <col min="3338" max="3338" width="12.7109375" style="285" customWidth="1"/>
    <col min="3339" max="3339" width="1.85546875" style="285" customWidth="1"/>
    <col min="3340" max="3340" width="12.28515625" style="285" customWidth="1"/>
    <col min="3341" max="3341" width="2.42578125" style="285" customWidth="1"/>
    <col min="3342" max="3342" width="103.7109375" style="285" customWidth="1"/>
    <col min="3343" max="3584" width="9.140625" style="285"/>
    <col min="3585" max="3585" width="1.42578125" style="285" customWidth="1"/>
    <col min="3586" max="3586" width="40.42578125" style="285" customWidth="1"/>
    <col min="3587" max="3587" width="2.140625" style="285" customWidth="1"/>
    <col min="3588" max="3588" width="12.7109375" style="285" customWidth="1"/>
    <col min="3589" max="3589" width="1.85546875" style="285" customWidth="1"/>
    <col min="3590" max="3590" width="11.5703125" style="285" customWidth="1"/>
    <col min="3591" max="3591" width="2.7109375" style="285" customWidth="1"/>
    <col min="3592" max="3592" width="12.28515625" style="285" customWidth="1"/>
    <col min="3593" max="3593" width="2.7109375" style="285" customWidth="1"/>
    <col min="3594" max="3594" width="12.7109375" style="285" customWidth="1"/>
    <col min="3595" max="3595" width="1.85546875" style="285" customWidth="1"/>
    <col min="3596" max="3596" width="12.28515625" style="285" customWidth="1"/>
    <col min="3597" max="3597" width="2.42578125" style="285" customWidth="1"/>
    <col min="3598" max="3598" width="103.7109375" style="285" customWidth="1"/>
    <col min="3599" max="3840" width="9.140625" style="285"/>
    <col min="3841" max="3841" width="1.42578125" style="285" customWidth="1"/>
    <col min="3842" max="3842" width="40.42578125" style="285" customWidth="1"/>
    <col min="3843" max="3843" width="2.140625" style="285" customWidth="1"/>
    <col min="3844" max="3844" width="12.7109375" style="285" customWidth="1"/>
    <col min="3845" max="3845" width="1.85546875" style="285" customWidth="1"/>
    <col min="3846" max="3846" width="11.5703125" style="285" customWidth="1"/>
    <col min="3847" max="3847" width="2.7109375" style="285" customWidth="1"/>
    <col min="3848" max="3848" width="12.28515625" style="285" customWidth="1"/>
    <col min="3849" max="3849" width="2.7109375" style="285" customWidth="1"/>
    <col min="3850" max="3850" width="12.7109375" style="285" customWidth="1"/>
    <col min="3851" max="3851" width="1.85546875" style="285" customWidth="1"/>
    <col min="3852" max="3852" width="12.28515625" style="285" customWidth="1"/>
    <col min="3853" max="3853" width="2.42578125" style="285" customWidth="1"/>
    <col min="3854" max="3854" width="103.7109375" style="285" customWidth="1"/>
    <col min="3855" max="4096" width="9.140625" style="285"/>
    <col min="4097" max="4097" width="1.42578125" style="285" customWidth="1"/>
    <col min="4098" max="4098" width="40.42578125" style="285" customWidth="1"/>
    <col min="4099" max="4099" width="2.140625" style="285" customWidth="1"/>
    <col min="4100" max="4100" width="12.7109375" style="285" customWidth="1"/>
    <col min="4101" max="4101" width="1.85546875" style="285" customWidth="1"/>
    <col min="4102" max="4102" width="11.5703125" style="285" customWidth="1"/>
    <col min="4103" max="4103" width="2.7109375" style="285" customWidth="1"/>
    <col min="4104" max="4104" width="12.28515625" style="285" customWidth="1"/>
    <col min="4105" max="4105" width="2.7109375" style="285" customWidth="1"/>
    <col min="4106" max="4106" width="12.7109375" style="285" customWidth="1"/>
    <col min="4107" max="4107" width="1.85546875" style="285" customWidth="1"/>
    <col min="4108" max="4108" width="12.28515625" style="285" customWidth="1"/>
    <col min="4109" max="4109" width="2.42578125" style="285" customWidth="1"/>
    <col min="4110" max="4110" width="103.7109375" style="285" customWidth="1"/>
    <col min="4111" max="4352" width="9.140625" style="285"/>
    <col min="4353" max="4353" width="1.42578125" style="285" customWidth="1"/>
    <col min="4354" max="4354" width="40.42578125" style="285" customWidth="1"/>
    <col min="4355" max="4355" width="2.140625" style="285" customWidth="1"/>
    <col min="4356" max="4356" width="12.7109375" style="285" customWidth="1"/>
    <col min="4357" max="4357" width="1.85546875" style="285" customWidth="1"/>
    <col min="4358" max="4358" width="11.5703125" style="285" customWidth="1"/>
    <col min="4359" max="4359" width="2.7109375" style="285" customWidth="1"/>
    <col min="4360" max="4360" width="12.28515625" style="285" customWidth="1"/>
    <col min="4361" max="4361" width="2.7109375" style="285" customWidth="1"/>
    <col min="4362" max="4362" width="12.7109375" style="285" customWidth="1"/>
    <col min="4363" max="4363" width="1.85546875" style="285" customWidth="1"/>
    <col min="4364" max="4364" width="12.28515625" style="285" customWidth="1"/>
    <col min="4365" max="4365" width="2.42578125" style="285" customWidth="1"/>
    <col min="4366" max="4366" width="103.7109375" style="285" customWidth="1"/>
    <col min="4367" max="4608" width="9.140625" style="285"/>
    <col min="4609" max="4609" width="1.42578125" style="285" customWidth="1"/>
    <col min="4610" max="4610" width="40.42578125" style="285" customWidth="1"/>
    <col min="4611" max="4611" width="2.140625" style="285" customWidth="1"/>
    <col min="4612" max="4612" width="12.7109375" style="285" customWidth="1"/>
    <col min="4613" max="4613" width="1.85546875" style="285" customWidth="1"/>
    <col min="4614" max="4614" width="11.5703125" style="285" customWidth="1"/>
    <col min="4615" max="4615" width="2.7109375" style="285" customWidth="1"/>
    <col min="4616" max="4616" width="12.28515625" style="285" customWidth="1"/>
    <col min="4617" max="4617" width="2.7109375" style="285" customWidth="1"/>
    <col min="4618" max="4618" width="12.7109375" style="285" customWidth="1"/>
    <col min="4619" max="4619" width="1.85546875" style="285" customWidth="1"/>
    <col min="4620" max="4620" width="12.28515625" style="285" customWidth="1"/>
    <col min="4621" max="4621" width="2.42578125" style="285" customWidth="1"/>
    <col min="4622" max="4622" width="103.7109375" style="285" customWidth="1"/>
    <col min="4623" max="4864" width="9.140625" style="285"/>
    <col min="4865" max="4865" width="1.42578125" style="285" customWidth="1"/>
    <col min="4866" max="4866" width="40.42578125" style="285" customWidth="1"/>
    <col min="4867" max="4867" width="2.140625" style="285" customWidth="1"/>
    <col min="4868" max="4868" width="12.7109375" style="285" customWidth="1"/>
    <col min="4869" max="4869" width="1.85546875" style="285" customWidth="1"/>
    <col min="4870" max="4870" width="11.5703125" style="285" customWidth="1"/>
    <col min="4871" max="4871" width="2.7109375" style="285" customWidth="1"/>
    <col min="4872" max="4872" width="12.28515625" style="285" customWidth="1"/>
    <col min="4873" max="4873" width="2.7109375" style="285" customWidth="1"/>
    <col min="4874" max="4874" width="12.7109375" style="285" customWidth="1"/>
    <col min="4875" max="4875" width="1.85546875" style="285" customWidth="1"/>
    <col min="4876" max="4876" width="12.28515625" style="285" customWidth="1"/>
    <col min="4877" max="4877" width="2.42578125" style="285" customWidth="1"/>
    <col min="4878" max="4878" width="103.7109375" style="285" customWidth="1"/>
    <col min="4879" max="5120" width="9.140625" style="285"/>
    <col min="5121" max="5121" width="1.42578125" style="285" customWidth="1"/>
    <col min="5122" max="5122" width="40.42578125" style="285" customWidth="1"/>
    <col min="5123" max="5123" width="2.140625" style="285" customWidth="1"/>
    <col min="5124" max="5124" width="12.7109375" style="285" customWidth="1"/>
    <col min="5125" max="5125" width="1.85546875" style="285" customWidth="1"/>
    <col min="5126" max="5126" width="11.5703125" style="285" customWidth="1"/>
    <col min="5127" max="5127" width="2.7109375" style="285" customWidth="1"/>
    <col min="5128" max="5128" width="12.28515625" style="285" customWidth="1"/>
    <col min="5129" max="5129" width="2.7109375" style="285" customWidth="1"/>
    <col min="5130" max="5130" width="12.7109375" style="285" customWidth="1"/>
    <col min="5131" max="5131" width="1.85546875" style="285" customWidth="1"/>
    <col min="5132" max="5132" width="12.28515625" style="285" customWidth="1"/>
    <col min="5133" max="5133" width="2.42578125" style="285" customWidth="1"/>
    <col min="5134" max="5134" width="103.7109375" style="285" customWidth="1"/>
    <col min="5135" max="5376" width="9.140625" style="285"/>
    <col min="5377" max="5377" width="1.42578125" style="285" customWidth="1"/>
    <col min="5378" max="5378" width="40.42578125" style="285" customWidth="1"/>
    <col min="5379" max="5379" width="2.140625" style="285" customWidth="1"/>
    <col min="5380" max="5380" width="12.7109375" style="285" customWidth="1"/>
    <col min="5381" max="5381" width="1.85546875" style="285" customWidth="1"/>
    <col min="5382" max="5382" width="11.5703125" style="285" customWidth="1"/>
    <col min="5383" max="5383" width="2.7109375" style="285" customWidth="1"/>
    <col min="5384" max="5384" width="12.28515625" style="285" customWidth="1"/>
    <col min="5385" max="5385" width="2.7109375" style="285" customWidth="1"/>
    <col min="5386" max="5386" width="12.7109375" style="285" customWidth="1"/>
    <col min="5387" max="5387" width="1.85546875" style="285" customWidth="1"/>
    <col min="5388" max="5388" width="12.28515625" style="285" customWidth="1"/>
    <col min="5389" max="5389" width="2.42578125" style="285" customWidth="1"/>
    <col min="5390" max="5390" width="103.7109375" style="285" customWidth="1"/>
    <col min="5391" max="5632" width="9.140625" style="285"/>
    <col min="5633" max="5633" width="1.42578125" style="285" customWidth="1"/>
    <col min="5634" max="5634" width="40.42578125" style="285" customWidth="1"/>
    <col min="5635" max="5635" width="2.140625" style="285" customWidth="1"/>
    <col min="5636" max="5636" width="12.7109375" style="285" customWidth="1"/>
    <col min="5637" max="5637" width="1.85546875" style="285" customWidth="1"/>
    <col min="5638" max="5638" width="11.5703125" style="285" customWidth="1"/>
    <col min="5639" max="5639" width="2.7109375" style="285" customWidth="1"/>
    <col min="5640" max="5640" width="12.28515625" style="285" customWidth="1"/>
    <col min="5641" max="5641" width="2.7109375" style="285" customWidth="1"/>
    <col min="5642" max="5642" width="12.7109375" style="285" customWidth="1"/>
    <col min="5643" max="5643" width="1.85546875" style="285" customWidth="1"/>
    <col min="5644" max="5644" width="12.28515625" style="285" customWidth="1"/>
    <col min="5645" max="5645" width="2.42578125" style="285" customWidth="1"/>
    <col min="5646" max="5646" width="103.7109375" style="285" customWidth="1"/>
    <col min="5647" max="5888" width="9.140625" style="285"/>
    <col min="5889" max="5889" width="1.42578125" style="285" customWidth="1"/>
    <col min="5890" max="5890" width="40.42578125" style="285" customWidth="1"/>
    <col min="5891" max="5891" width="2.140625" style="285" customWidth="1"/>
    <col min="5892" max="5892" width="12.7109375" style="285" customWidth="1"/>
    <col min="5893" max="5893" width="1.85546875" style="285" customWidth="1"/>
    <col min="5894" max="5894" width="11.5703125" style="285" customWidth="1"/>
    <col min="5895" max="5895" width="2.7109375" style="285" customWidth="1"/>
    <col min="5896" max="5896" width="12.28515625" style="285" customWidth="1"/>
    <col min="5897" max="5897" width="2.7109375" style="285" customWidth="1"/>
    <col min="5898" max="5898" width="12.7109375" style="285" customWidth="1"/>
    <col min="5899" max="5899" width="1.85546875" style="285" customWidth="1"/>
    <col min="5900" max="5900" width="12.28515625" style="285" customWidth="1"/>
    <col min="5901" max="5901" width="2.42578125" style="285" customWidth="1"/>
    <col min="5902" max="5902" width="103.7109375" style="285" customWidth="1"/>
    <col min="5903" max="6144" width="9.140625" style="285"/>
    <col min="6145" max="6145" width="1.42578125" style="285" customWidth="1"/>
    <col min="6146" max="6146" width="40.42578125" style="285" customWidth="1"/>
    <col min="6147" max="6147" width="2.140625" style="285" customWidth="1"/>
    <col min="6148" max="6148" width="12.7109375" style="285" customWidth="1"/>
    <col min="6149" max="6149" width="1.85546875" style="285" customWidth="1"/>
    <col min="6150" max="6150" width="11.5703125" style="285" customWidth="1"/>
    <col min="6151" max="6151" width="2.7109375" style="285" customWidth="1"/>
    <col min="6152" max="6152" width="12.28515625" style="285" customWidth="1"/>
    <col min="6153" max="6153" width="2.7109375" style="285" customWidth="1"/>
    <col min="6154" max="6154" width="12.7109375" style="285" customWidth="1"/>
    <col min="6155" max="6155" width="1.85546875" style="285" customWidth="1"/>
    <col min="6156" max="6156" width="12.28515625" style="285" customWidth="1"/>
    <col min="6157" max="6157" width="2.42578125" style="285" customWidth="1"/>
    <col min="6158" max="6158" width="103.7109375" style="285" customWidth="1"/>
    <col min="6159" max="6400" width="9.140625" style="285"/>
    <col min="6401" max="6401" width="1.42578125" style="285" customWidth="1"/>
    <col min="6402" max="6402" width="40.42578125" style="285" customWidth="1"/>
    <col min="6403" max="6403" width="2.140625" style="285" customWidth="1"/>
    <col min="6404" max="6404" width="12.7109375" style="285" customWidth="1"/>
    <col min="6405" max="6405" width="1.85546875" style="285" customWidth="1"/>
    <col min="6406" max="6406" width="11.5703125" style="285" customWidth="1"/>
    <col min="6407" max="6407" width="2.7109375" style="285" customWidth="1"/>
    <col min="6408" max="6408" width="12.28515625" style="285" customWidth="1"/>
    <col min="6409" max="6409" width="2.7109375" style="285" customWidth="1"/>
    <col min="6410" max="6410" width="12.7109375" style="285" customWidth="1"/>
    <col min="6411" max="6411" width="1.85546875" style="285" customWidth="1"/>
    <col min="6412" max="6412" width="12.28515625" style="285" customWidth="1"/>
    <col min="6413" max="6413" width="2.42578125" style="285" customWidth="1"/>
    <col min="6414" max="6414" width="103.7109375" style="285" customWidth="1"/>
    <col min="6415" max="6656" width="9.140625" style="285"/>
    <col min="6657" max="6657" width="1.42578125" style="285" customWidth="1"/>
    <col min="6658" max="6658" width="40.42578125" style="285" customWidth="1"/>
    <col min="6659" max="6659" width="2.140625" style="285" customWidth="1"/>
    <col min="6660" max="6660" width="12.7109375" style="285" customWidth="1"/>
    <col min="6661" max="6661" width="1.85546875" style="285" customWidth="1"/>
    <col min="6662" max="6662" width="11.5703125" style="285" customWidth="1"/>
    <col min="6663" max="6663" width="2.7109375" style="285" customWidth="1"/>
    <col min="6664" max="6664" width="12.28515625" style="285" customWidth="1"/>
    <col min="6665" max="6665" width="2.7109375" style="285" customWidth="1"/>
    <col min="6666" max="6666" width="12.7109375" style="285" customWidth="1"/>
    <col min="6667" max="6667" width="1.85546875" style="285" customWidth="1"/>
    <col min="6668" max="6668" width="12.28515625" style="285" customWidth="1"/>
    <col min="6669" max="6669" width="2.42578125" style="285" customWidth="1"/>
    <col min="6670" max="6670" width="103.7109375" style="285" customWidth="1"/>
    <col min="6671" max="6912" width="9.140625" style="285"/>
    <col min="6913" max="6913" width="1.42578125" style="285" customWidth="1"/>
    <col min="6914" max="6914" width="40.42578125" style="285" customWidth="1"/>
    <col min="6915" max="6915" width="2.140625" style="285" customWidth="1"/>
    <col min="6916" max="6916" width="12.7109375" style="285" customWidth="1"/>
    <col min="6917" max="6917" width="1.85546875" style="285" customWidth="1"/>
    <col min="6918" max="6918" width="11.5703125" style="285" customWidth="1"/>
    <col min="6919" max="6919" width="2.7109375" style="285" customWidth="1"/>
    <col min="6920" max="6920" width="12.28515625" style="285" customWidth="1"/>
    <col min="6921" max="6921" width="2.7109375" style="285" customWidth="1"/>
    <col min="6922" max="6922" width="12.7109375" style="285" customWidth="1"/>
    <col min="6923" max="6923" width="1.85546875" style="285" customWidth="1"/>
    <col min="6924" max="6924" width="12.28515625" style="285" customWidth="1"/>
    <col min="6925" max="6925" width="2.42578125" style="285" customWidth="1"/>
    <col min="6926" max="6926" width="103.7109375" style="285" customWidth="1"/>
    <col min="6927" max="7168" width="9.140625" style="285"/>
    <col min="7169" max="7169" width="1.42578125" style="285" customWidth="1"/>
    <col min="7170" max="7170" width="40.42578125" style="285" customWidth="1"/>
    <col min="7171" max="7171" width="2.140625" style="285" customWidth="1"/>
    <col min="7172" max="7172" width="12.7109375" style="285" customWidth="1"/>
    <col min="7173" max="7173" width="1.85546875" style="285" customWidth="1"/>
    <col min="7174" max="7174" width="11.5703125" style="285" customWidth="1"/>
    <col min="7175" max="7175" width="2.7109375" style="285" customWidth="1"/>
    <col min="7176" max="7176" width="12.28515625" style="285" customWidth="1"/>
    <col min="7177" max="7177" width="2.7109375" style="285" customWidth="1"/>
    <col min="7178" max="7178" width="12.7109375" style="285" customWidth="1"/>
    <col min="7179" max="7179" width="1.85546875" style="285" customWidth="1"/>
    <col min="7180" max="7180" width="12.28515625" style="285" customWidth="1"/>
    <col min="7181" max="7181" width="2.42578125" style="285" customWidth="1"/>
    <col min="7182" max="7182" width="103.7109375" style="285" customWidth="1"/>
    <col min="7183" max="7424" width="9.140625" style="285"/>
    <col min="7425" max="7425" width="1.42578125" style="285" customWidth="1"/>
    <col min="7426" max="7426" width="40.42578125" style="285" customWidth="1"/>
    <col min="7427" max="7427" width="2.140625" style="285" customWidth="1"/>
    <col min="7428" max="7428" width="12.7109375" style="285" customWidth="1"/>
    <col min="7429" max="7429" width="1.85546875" style="285" customWidth="1"/>
    <col min="7430" max="7430" width="11.5703125" style="285" customWidth="1"/>
    <col min="7431" max="7431" width="2.7109375" style="285" customWidth="1"/>
    <col min="7432" max="7432" width="12.28515625" style="285" customWidth="1"/>
    <col min="7433" max="7433" width="2.7109375" style="285" customWidth="1"/>
    <col min="7434" max="7434" width="12.7109375" style="285" customWidth="1"/>
    <col min="7435" max="7435" width="1.85546875" style="285" customWidth="1"/>
    <col min="7436" max="7436" width="12.28515625" style="285" customWidth="1"/>
    <col min="7437" max="7437" width="2.42578125" style="285" customWidth="1"/>
    <col min="7438" max="7438" width="103.7109375" style="285" customWidth="1"/>
    <col min="7439" max="7680" width="9.140625" style="285"/>
    <col min="7681" max="7681" width="1.42578125" style="285" customWidth="1"/>
    <col min="7682" max="7682" width="40.42578125" style="285" customWidth="1"/>
    <col min="7683" max="7683" width="2.140625" style="285" customWidth="1"/>
    <col min="7684" max="7684" width="12.7109375" style="285" customWidth="1"/>
    <col min="7685" max="7685" width="1.85546875" style="285" customWidth="1"/>
    <col min="7686" max="7686" width="11.5703125" style="285" customWidth="1"/>
    <col min="7687" max="7687" width="2.7109375" style="285" customWidth="1"/>
    <col min="7688" max="7688" width="12.28515625" style="285" customWidth="1"/>
    <col min="7689" max="7689" width="2.7109375" style="285" customWidth="1"/>
    <col min="7690" max="7690" width="12.7109375" style="285" customWidth="1"/>
    <col min="7691" max="7691" width="1.85546875" style="285" customWidth="1"/>
    <col min="7692" max="7692" width="12.28515625" style="285" customWidth="1"/>
    <col min="7693" max="7693" width="2.42578125" style="285" customWidth="1"/>
    <col min="7694" max="7694" width="103.7109375" style="285" customWidth="1"/>
    <col min="7695" max="7936" width="9.140625" style="285"/>
    <col min="7937" max="7937" width="1.42578125" style="285" customWidth="1"/>
    <col min="7938" max="7938" width="40.42578125" style="285" customWidth="1"/>
    <col min="7939" max="7939" width="2.140625" style="285" customWidth="1"/>
    <col min="7940" max="7940" width="12.7109375" style="285" customWidth="1"/>
    <col min="7941" max="7941" width="1.85546875" style="285" customWidth="1"/>
    <col min="7942" max="7942" width="11.5703125" style="285" customWidth="1"/>
    <col min="7943" max="7943" width="2.7109375" style="285" customWidth="1"/>
    <col min="7944" max="7944" width="12.28515625" style="285" customWidth="1"/>
    <col min="7945" max="7945" width="2.7109375" style="285" customWidth="1"/>
    <col min="7946" max="7946" width="12.7109375" style="285" customWidth="1"/>
    <col min="7947" max="7947" width="1.85546875" style="285" customWidth="1"/>
    <col min="7948" max="7948" width="12.28515625" style="285" customWidth="1"/>
    <col min="7949" max="7949" width="2.42578125" style="285" customWidth="1"/>
    <col min="7950" max="7950" width="103.7109375" style="285" customWidth="1"/>
    <col min="7951" max="8192" width="9.140625" style="285"/>
    <col min="8193" max="8193" width="1.42578125" style="285" customWidth="1"/>
    <col min="8194" max="8194" width="40.42578125" style="285" customWidth="1"/>
    <col min="8195" max="8195" width="2.140625" style="285" customWidth="1"/>
    <col min="8196" max="8196" width="12.7109375" style="285" customWidth="1"/>
    <col min="8197" max="8197" width="1.85546875" style="285" customWidth="1"/>
    <col min="8198" max="8198" width="11.5703125" style="285" customWidth="1"/>
    <col min="8199" max="8199" width="2.7109375" style="285" customWidth="1"/>
    <col min="8200" max="8200" width="12.28515625" style="285" customWidth="1"/>
    <col min="8201" max="8201" width="2.7109375" style="285" customWidth="1"/>
    <col min="8202" max="8202" width="12.7109375" style="285" customWidth="1"/>
    <col min="8203" max="8203" width="1.85546875" style="285" customWidth="1"/>
    <col min="8204" max="8204" width="12.28515625" style="285" customWidth="1"/>
    <col min="8205" max="8205" width="2.42578125" style="285" customWidth="1"/>
    <col min="8206" max="8206" width="103.7109375" style="285" customWidth="1"/>
    <col min="8207" max="8448" width="9.140625" style="285"/>
    <col min="8449" max="8449" width="1.42578125" style="285" customWidth="1"/>
    <col min="8450" max="8450" width="40.42578125" style="285" customWidth="1"/>
    <col min="8451" max="8451" width="2.140625" style="285" customWidth="1"/>
    <col min="8452" max="8452" width="12.7109375" style="285" customWidth="1"/>
    <col min="8453" max="8453" width="1.85546875" style="285" customWidth="1"/>
    <col min="8454" max="8454" width="11.5703125" style="285" customWidth="1"/>
    <col min="8455" max="8455" width="2.7109375" style="285" customWidth="1"/>
    <col min="8456" max="8456" width="12.28515625" style="285" customWidth="1"/>
    <col min="8457" max="8457" width="2.7109375" style="285" customWidth="1"/>
    <col min="8458" max="8458" width="12.7109375" style="285" customWidth="1"/>
    <col min="8459" max="8459" width="1.85546875" style="285" customWidth="1"/>
    <col min="8460" max="8460" width="12.28515625" style="285" customWidth="1"/>
    <col min="8461" max="8461" width="2.42578125" style="285" customWidth="1"/>
    <col min="8462" max="8462" width="103.7109375" style="285" customWidth="1"/>
    <col min="8463" max="8704" width="9.140625" style="285"/>
    <col min="8705" max="8705" width="1.42578125" style="285" customWidth="1"/>
    <col min="8706" max="8706" width="40.42578125" style="285" customWidth="1"/>
    <col min="8707" max="8707" width="2.140625" style="285" customWidth="1"/>
    <col min="8708" max="8708" width="12.7109375" style="285" customWidth="1"/>
    <col min="8709" max="8709" width="1.85546875" style="285" customWidth="1"/>
    <col min="8710" max="8710" width="11.5703125" style="285" customWidth="1"/>
    <col min="8711" max="8711" width="2.7109375" style="285" customWidth="1"/>
    <col min="8712" max="8712" width="12.28515625" style="285" customWidth="1"/>
    <col min="8713" max="8713" width="2.7109375" style="285" customWidth="1"/>
    <col min="8714" max="8714" width="12.7109375" style="285" customWidth="1"/>
    <col min="8715" max="8715" width="1.85546875" style="285" customWidth="1"/>
    <col min="8716" max="8716" width="12.28515625" style="285" customWidth="1"/>
    <col min="8717" max="8717" width="2.42578125" style="285" customWidth="1"/>
    <col min="8718" max="8718" width="103.7109375" style="285" customWidth="1"/>
    <col min="8719" max="8960" width="9.140625" style="285"/>
    <col min="8961" max="8961" width="1.42578125" style="285" customWidth="1"/>
    <col min="8962" max="8962" width="40.42578125" style="285" customWidth="1"/>
    <col min="8963" max="8963" width="2.140625" style="285" customWidth="1"/>
    <col min="8964" max="8964" width="12.7109375" style="285" customWidth="1"/>
    <col min="8965" max="8965" width="1.85546875" style="285" customWidth="1"/>
    <col min="8966" max="8966" width="11.5703125" style="285" customWidth="1"/>
    <col min="8967" max="8967" width="2.7109375" style="285" customWidth="1"/>
    <col min="8968" max="8968" width="12.28515625" style="285" customWidth="1"/>
    <col min="8969" max="8969" width="2.7109375" style="285" customWidth="1"/>
    <col min="8970" max="8970" width="12.7109375" style="285" customWidth="1"/>
    <col min="8971" max="8971" width="1.85546875" style="285" customWidth="1"/>
    <col min="8972" max="8972" width="12.28515625" style="285" customWidth="1"/>
    <col min="8973" max="8973" width="2.42578125" style="285" customWidth="1"/>
    <col min="8974" max="8974" width="103.7109375" style="285" customWidth="1"/>
    <col min="8975" max="9216" width="9.140625" style="285"/>
    <col min="9217" max="9217" width="1.42578125" style="285" customWidth="1"/>
    <col min="9218" max="9218" width="40.42578125" style="285" customWidth="1"/>
    <col min="9219" max="9219" width="2.140625" style="285" customWidth="1"/>
    <col min="9220" max="9220" width="12.7109375" style="285" customWidth="1"/>
    <col min="9221" max="9221" width="1.85546875" style="285" customWidth="1"/>
    <col min="9222" max="9222" width="11.5703125" style="285" customWidth="1"/>
    <col min="9223" max="9223" width="2.7109375" style="285" customWidth="1"/>
    <col min="9224" max="9224" width="12.28515625" style="285" customWidth="1"/>
    <col min="9225" max="9225" width="2.7109375" style="285" customWidth="1"/>
    <col min="9226" max="9226" width="12.7109375" style="285" customWidth="1"/>
    <col min="9227" max="9227" width="1.85546875" style="285" customWidth="1"/>
    <col min="9228" max="9228" width="12.28515625" style="285" customWidth="1"/>
    <col min="9229" max="9229" width="2.42578125" style="285" customWidth="1"/>
    <col min="9230" max="9230" width="103.7109375" style="285" customWidth="1"/>
    <col min="9231" max="9472" width="9.140625" style="285"/>
    <col min="9473" max="9473" width="1.42578125" style="285" customWidth="1"/>
    <col min="9474" max="9474" width="40.42578125" style="285" customWidth="1"/>
    <col min="9475" max="9475" width="2.140625" style="285" customWidth="1"/>
    <col min="9476" max="9476" width="12.7109375" style="285" customWidth="1"/>
    <col min="9477" max="9477" width="1.85546875" style="285" customWidth="1"/>
    <col min="9478" max="9478" width="11.5703125" style="285" customWidth="1"/>
    <col min="9479" max="9479" width="2.7109375" style="285" customWidth="1"/>
    <col min="9480" max="9480" width="12.28515625" style="285" customWidth="1"/>
    <col min="9481" max="9481" width="2.7109375" style="285" customWidth="1"/>
    <col min="9482" max="9482" width="12.7109375" style="285" customWidth="1"/>
    <col min="9483" max="9483" width="1.85546875" style="285" customWidth="1"/>
    <col min="9484" max="9484" width="12.28515625" style="285" customWidth="1"/>
    <col min="9485" max="9485" width="2.42578125" style="285" customWidth="1"/>
    <col min="9486" max="9486" width="103.7109375" style="285" customWidth="1"/>
    <col min="9487" max="9728" width="9.140625" style="285"/>
    <col min="9729" max="9729" width="1.42578125" style="285" customWidth="1"/>
    <col min="9730" max="9730" width="40.42578125" style="285" customWidth="1"/>
    <col min="9731" max="9731" width="2.140625" style="285" customWidth="1"/>
    <col min="9732" max="9732" width="12.7109375" style="285" customWidth="1"/>
    <col min="9733" max="9733" width="1.85546875" style="285" customWidth="1"/>
    <col min="9734" max="9734" width="11.5703125" style="285" customWidth="1"/>
    <col min="9735" max="9735" width="2.7109375" style="285" customWidth="1"/>
    <col min="9736" max="9736" width="12.28515625" style="285" customWidth="1"/>
    <col min="9737" max="9737" width="2.7109375" style="285" customWidth="1"/>
    <col min="9738" max="9738" width="12.7109375" style="285" customWidth="1"/>
    <col min="9739" max="9739" width="1.85546875" style="285" customWidth="1"/>
    <col min="9740" max="9740" width="12.28515625" style="285" customWidth="1"/>
    <col min="9741" max="9741" width="2.42578125" style="285" customWidth="1"/>
    <col min="9742" max="9742" width="103.7109375" style="285" customWidth="1"/>
    <col min="9743" max="9984" width="9.140625" style="285"/>
    <col min="9985" max="9985" width="1.42578125" style="285" customWidth="1"/>
    <col min="9986" max="9986" width="40.42578125" style="285" customWidth="1"/>
    <col min="9987" max="9987" width="2.140625" style="285" customWidth="1"/>
    <col min="9988" max="9988" width="12.7109375" style="285" customWidth="1"/>
    <col min="9989" max="9989" width="1.85546875" style="285" customWidth="1"/>
    <col min="9990" max="9990" width="11.5703125" style="285" customWidth="1"/>
    <col min="9991" max="9991" width="2.7109375" style="285" customWidth="1"/>
    <col min="9992" max="9992" width="12.28515625" style="285" customWidth="1"/>
    <col min="9993" max="9993" width="2.7109375" style="285" customWidth="1"/>
    <col min="9994" max="9994" width="12.7109375" style="285" customWidth="1"/>
    <col min="9995" max="9995" width="1.85546875" style="285" customWidth="1"/>
    <col min="9996" max="9996" width="12.28515625" style="285" customWidth="1"/>
    <col min="9997" max="9997" width="2.42578125" style="285" customWidth="1"/>
    <col min="9998" max="9998" width="103.7109375" style="285" customWidth="1"/>
    <col min="9999" max="10240" width="9.140625" style="285"/>
    <col min="10241" max="10241" width="1.42578125" style="285" customWidth="1"/>
    <col min="10242" max="10242" width="40.42578125" style="285" customWidth="1"/>
    <col min="10243" max="10243" width="2.140625" style="285" customWidth="1"/>
    <col min="10244" max="10244" width="12.7109375" style="285" customWidth="1"/>
    <col min="10245" max="10245" width="1.85546875" style="285" customWidth="1"/>
    <col min="10246" max="10246" width="11.5703125" style="285" customWidth="1"/>
    <col min="10247" max="10247" width="2.7109375" style="285" customWidth="1"/>
    <col min="10248" max="10248" width="12.28515625" style="285" customWidth="1"/>
    <col min="10249" max="10249" width="2.7109375" style="285" customWidth="1"/>
    <col min="10250" max="10250" width="12.7109375" style="285" customWidth="1"/>
    <col min="10251" max="10251" width="1.85546875" style="285" customWidth="1"/>
    <col min="10252" max="10252" width="12.28515625" style="285" customWidth="1"/>
    <col min="10253" max="10253" width="2.42578125" style="285" customWidth="1"/>
    <col min="10254" max="10254" width="103.7109375" style="285" customWidth="1"/>
    <col min="10255" max="10496" width="9.140625" style="285"/>
    <col min="10497" max="10497" width="1.42578125" style="285" customWidth="1"/>
    <col min="10498" max="10498" width="40.42578125" style="285" customWidth="1"/>
    <col min="10499" max="10499" width="2.140625" style="285" customWidth="1"/>
    <col min="10500" max="10500" width="12.7109375" style="285" customWidth="1"/>
    <col min="10501" max="10501" width="1.85546875" style="285" customWidth="1"/>
    <col min="10502" max="10502" width="11.5703125" style="285" customWidth="1"/>
    <col min="10503" max="10503" width="2.7109375" style="285" customWidth="1"/>
    <col min="10504" max="10504" width="12.28515625" style="285" customWidth="1"/>
    <col min="10505" max="10505" width="2.7109375" style="285" customWidth="1"/>
    <col min="10506" max="10506" width="12.7109375" style="285" customWidth="1"/>
    <col min="10507" max="10507" width="1.85546875" style="285" customWidth="1"/>
    <col min="10508" max="10508" width="12.28515625" style="285" customWidth="1"/>
    <col min="10509" max="10509" width="2.42578125" style="285" customWidth="1"/>
    <col min="10510" max="10510" width="103.7109375" style="285" customWidth="1"/>
    <col min="10511" max="10752" width="9.140625" style="285"/>
    <col min="10753" max="10753" width="1.42578125" style="285" customWidth="1"/>
    <col min="10754" max="10754" width="40.42578125" style="285" customWidth="1"/>
    <col min="10755" max="10755" width="2.140625" style="285" customWidth="1"/>
    <col min="10756" max="10756" width="12.7109375" style="285" customWidth="1"/>
    <col min="10757" max="10757" width="1.85546875" style="285" customWidth="1"/>
    <col min="10758" max="10758" width="11.5703125" style="285" customWidth="1"/>
    <col min="10759" max="10759" width="2.7109375" style="285" customWidth="1"/>
    <col min="10760" max="10760" width="12.28515625" style="285" customWidth="1"/>
    <col min="10761" max="10761" width="2.7109375" style="285" customWidth="1"/>
    <col min="10762" max="10762" width="12.7109375" style="285" customWidth="1"/>
    <col min="10763" max="10763" width="1.85546875" style="285" customWidth="1"/>
    <col min="10764" max="10764" width="12.28515625" style="285" customWidth="1"/>
    <col min="10765" max="10765" width="2.42578125" style="285" customWidth="1"/>
    <col min="10766" max="10766" width="103.7109375" style="285" customWidth="1"/>
    <col min="10767" max="11008" width="9.140625" style="285"/>
    <col min="11009" max="11009" width="1.42578125" style="285" customWidth="1"/>
    <col min="11010" max="11010" width="40.42578125" style="285" customWidth="1"/>
    <col min="11011" max="11011" width="2.140625" style="285" customWidth="1"/>
    <col min="11012" max="11012" width="12.7109375" style="285" customWidth="1"/>
    <col min="11013" max="11013" width="1.85546875" style="285" customWidth="1"/>
    <col min="11014" max="11014" width="11.5703125" style="285" customWidth="1"/>
    <col min="11015" max="11015" width="2.7109375" style="285" customWidth="1"/>
    <col min="11016" max="11016" width="12.28515625" style="285" customWidth="1"/>
    <col min="11017" max="11017" width="2.7109375" style="285" customWidth="1"/>
    <col min="11018" max="11018" width="12.7109375" style="285" customWidth="1"/>
    <col min="11019" max="11019" width="1.85546875" style="285" customWidth="1"/>
    <col min="11020" max="11020" width="12.28515625" style="285" customWidth="1"/>
    <col min="11021" max="11021" width="2.42578125" style="285" customWidth="1"/>
    <col min="11022" max="11022" width="103.7109375" style="285" customWidth="1"/>
    <col min="11023" max="11264" width="9.140625" style="285"/>
    <col min="11265" max="11265" width="1.42578125" style="285" customWidth="1"/>
    <col min="11266" max="11266" width="40.42578125" style="285" customWidth="1"/>
    <col min="11267" max="11267" width="2.140625" style="285" customWidth="1"/>
    <col min="11268" max="11268" width="12.7109375" style="285" customWidth="1"/>
    <col min="11269" max="11269" width="1.85546875" style="285" customWidth="1"/>
    <col min="11270" max="11270" width="11.5703125" style="285" customWidth="1"/>
    <col min="11271" max="11271" width="2.7109375" style="285" customWidth="1"/>
    <col min="11272" max="11272" width="12.28515625" style="285" customWidth="1"/>
    <col min="11273" max="11273" width="2.7109375" style="285" customWidth="1"/>
    <col min="11274" max="11274" width="12.7109375" style="285" customWidth="1"/>
    <col min="11275" max="11275" width="1.85546875" style="285" customWidth="1"/>
    <col min="11276" max="11276" width="12.28515625" style="285" customWidth="1"/>
    <col min="11277" max="11277" width="2.42578125" style="285" customWidth="1"/>
    <col min="11278" max="11278" width="103.7109375" style="285" customWidth="1"/>
    <col min="11279" max="11520" width="9.140625" style="285"/>
    <col min="11521" max="11521" width="1.42578125" style="285" customWidth="1"/>
    <col min="11522" max="11522" width="40.42578125" style="285" customWidth="1"/>
    <col min="11523" max="11523" width="2.140625" style="285" customWidth="1"/>
    <col min="11524" max="11524" width="12.7109375" style="285" customWidth="1"/>
    <col min="11525" max="11525" width="1.85546875" style="285" customWidth="1"/>
    <col min="11526" max="11526" width="11.5703125" style="285" customWidth="1"/>
    <col min="11527" max="11527" width="2.7109375" style="285" customWidth="1"/>
    <col min="11528" max="11528" width="12.28515625" style="285" customWidth="1"/>
    <col min="11529" max="11529" width="2.7109375" style="285" customWidth="1"/>
    <col min="11530" max="11530" width="12.7109375" style="285" customWidth="1"/>
    <col min="11531" max="11531" width="1.85546875" style="285" customWidth="1"/>
    <col min="11532" max="11532" width="12.28515625" style="285" customWidth="1"/>
    <col min="11533" max="11533" width="2.42578125" style="285" customWidth="1"/>
    <col min="11534" max="11534" width="103.7109375" style="285" customWidth="1"/>
    <col min="11535" max="11776" width="9.140625" style="285"/>
    <col min="11777" max="11777" width="1.42578125" style="285" customWidth="1"/>
    <col min="11778" max="11778" width="40.42578125" style="285" customWidth="1"/>
    <col min="11779" max="11779" width="2.140625" style="285" customWidth="1"/>
    <col min="11780" max="11780" width="12.7109375" style="285" customWidth="1"/>
    <col min="11781" max="11781" width="1.85546875" style="285" customWidth="1"/>
    <col min="11782" max="11782" width="11.5703125" style="285" customWidth="1"/>
    <col min="11783" max="11783" width="2.7109375" style="285" customWidth="1"/>
    <col min="11784" max="11784" width="12.28515625" style="285" customWidth="1"/>
    <col min="11785" max="11785" width="2.7109375" style="285" customWidth="1"/>
    <col min="11786" max="11786" width="12.7109375" style="285" customWidth="1"/>
    <col min="11787" max="11787" width="1.85546875" style="285" customWidth="1"/>
    <col min="11788" max="11788" width="12.28515625" style="285" customWidth="1"/>
    <col min="11789" max="11789" width="2.42578125" style="285" customWidth="1"/>
    <col min="11790" max="11790" width="103.7109375" style="285" customWidth="1"/>
    <col min="11791" max="12032" width="9.140625" style="285"/>
    <col min="12033" max="12033" width="1.42578125" style="285" customWidth="1"/>
    <col min="12034" max="12034" width="40.42578125" style="285" customWidth="1"/>
    <col min="12035" max="12035" width="2.140625" style="285" customWidth="1"/>
    <col min="12036" max="12036" width="12.7109375" style="285" customWidth="1"/>
    <col min="12037" max="12037" width="1.85546875" style="285" customWidth="1"/>
    <col min="12038" max="12038" width="11.5703125" style="285" customWidth="1"/>
    <col min="12039" max="12039" width="2.7109375" style="285" customWidth="1"/>
    <col min="12040" max="12040" width="12.28515625" style="285" customWidth="1"/>
    <col min="12041" max="12041" width="2.7109375" style="285" customWidth="1"/>
    <col min="12042" max="12042" width="12.7109375" style="285" customWidth="1"/>
    <col min="12043" max="12043" width="1.85546875" style="285" customWidth="1"/>
    <col min="12044" max="12044" width="12.28515625" style="285" customWidth="1"/>
    <col min="12045" max="12045" width="2.42578125" style="285" customWidth="1"/>
    <col min="12046" max="12046" width="103.7109375" style="285" customWidth="1"/>
    <col min="12047" max="12288" width="9.140625" style="285"/>
    <col min="12289" max="12289" width="1.42578125" style="285" customWidth="1"/>
    <col min="12290" max="12290" width="40.42578125" style="285" customWidth="1"/>
    <col min="12291" max="12291" width="2.140625" style="285" customWidth="1"/>
    <col min="12292" max="12292" width="12.7109375" style="285" customWidth="1"/>
    <col min="12293" max="12293" width="1.85546875" style="285" customWidth="1"/>
    <col min="12294" max="12294" width="11.5703125" style="285" customWidth="1"/>
    <col min="12295" max="12295" width="2.7109375" style="285" customWidth="1"/>
    <col min="12296" max="12296" width="12.28515625" style="285" customWidth="1"/>
    <col min="12297" max="12297" width="2.7109375" style="285" customWidth="1"/>
    <col min="12298" max="12298" width="12.7109375" style="285" customWidth="1"/>
    <col min="12299" max="12299" width="1.85546875" style="285" customWidth="1"/>
    <col min="12300" max="12300" width="12.28515625" style="285" customWidth="1"/>
    <col min="12301" max="12301" width="2.42578125" style="285" customWidth="1"/>
    <col min="12302" max="12302" width="103.7109375" style="285" customWidth="1"/>
    <col min="12303" max="12544" width="9.140625" style="285"/>
    <col min="12545" max="12545" width="1.42578125" style="285" customWidth="1"/>
    <col min="12546" max="12546" width="40.42578125" style="285" customWidth="1"/>
    <col min="12547" max="12547" width="2.140625" style="285" customWidth="1"/>
    <col min="12548" max="12548" width="12.7109375" style="285" customWidth="1"/>
    <col min="12549" max="12549" width="1.85546875" style="285" customWidth="1"/>
    <col min="12550" max="12550" width="11.5703125" style="285" customWidth="1"/>
    <col min="12551" max="12551" width="2.7109375" style="285" customWidth="1"/>
    <col min="12552" max="12552" width="12.28515625" style="285" customWidth="1"/>
    <col min="12553" max="12553" width="2.7109375" style="285" customWidth="1"/>
    <col min="12554" max="12554" width="12.7109375" style="285" customWidth="1"/>
    <col min="12555" max="12555" width="1.85546875" style="285" customWidth="1"/>
    <col min="12556" max="12556" width="12.28515625" style="285" customWidth="1"/>
    <col min="12557" max="12557" width="2.42578125" style="285" customWidth="1"/>
    <col min="12558" max="12558" width="103.7109375" style="285" customWidth="1"/>
    <col min="12559" max="12800" width="9.140625" style="285"/>
    <col min="12801" max="12801" width="1.42578125" style="285" customWidth="1"/>
    <col min="12802" max="12802" width="40.42578125" style="285" customWidth="1"/>
    <col min="12803" max="12803" width="2.140625" style="285" customWidth="1"/>
    <col min="12804" max="12804" width="12.7109375" style="285" customWidth="1"/>
    <col min="12805" max="12805" width="1.85546875" style="285" customWidth="1"/>
    <col min="12806" max="12806" width="11.5703125" style="285" customWidth="1"/>
    <col min="12807" max="12807" width="2.7109375" style="285" customWidth="1"/>
    <col min="12808" max="12808" width="12.28515625" style="285" customWidth="1"/>
    <col min="12809" max="12809" width="2.7109375" style="285" customWidth="1"/>
    <col min="12810" max="12810" width="12.7109375" style="285" customWidth="1"/>
    <col min="12811" max="12811" width="1.85546875" style="285" customWidth="1"/>
    <col min="12812" max="12812" width="12.28515625" style="285" customWidth="1"/>
    <col min="12813" max="12813" width="2.42578125" style="285" customWidth="1"/>
    <col min="12814" max="12814" width="103.7109375" style="285" customWidth="1"/>
    <col min="12815" max="13056" width="9.140625" style="285"/>
    <col min="13057" max="13057" width="1.42578125" style="285" customWidth="1"/>
    <col min="13058" max="13058" width="40.42578125" style="285" customWidth="1"/>
    <col min="13059" max="13059" width="2.140625" style="285" customWidth="1"/>
    <col min="13060" max="13060" width="12.7109375" style="285" customWidth="1"/>
    <col min="13061" max="13061" width="1.85546875" style="285" customWidth="1"/>
    <col min="13062" max="13062" width="11.5703125" style="285" customWidth="1"/>
    <col min="13063" max="13063" width="2.7109375" style="285" customWidth="1"/>
    <col min="13064" max="13064" width="12.28515625" style="285" customWidth="1"/>
    <col min="13065" max="13065" width="2.7109375" style="285" customWidth="1"/>
    <col min="13066" max="13066" width="12.7109375" style="285" customWidth="1"/>
    <col min="13067" max="13067" width="1.85546875" style="285" customWidth="1"/>
    <col min="13068" max="13068" width="12.28515625" style="285" customWidth="1"/>
    <col min="13069" max="13069" width="2.42578125" style="285" customWidth="1"/>
    <col min="13070" max="13070" width="103.7109375" style="285" customWidth="1"/>
    <col min="13071" max="13312" width="9.140625" style="285"/>
    <col min="13313" max="13313" width="1.42578125" style="285" customWidth="1"/>
    <col min="13314" max="13314" width="40.42578125" style="285" customWidth="1"/>
    <col min="13315" max="13315" width="2.140625" style="285" customWidth="1"/>
    <col min="13316" max="13316" width="12.7109375" style="285" customWidth="1"/>
    <col min="13317" max="13317" width="1.85546875" style="285" customWidth="1"/>
    <col min="13318" max="13318" width="11.5703125" style="285" customWidth="1"/>
    <col min="13319" max="13319" width="2.7109375" style="285" customWidth="1"/>
    <col min="13320" max="13320" width="12.28515625" style="285" customWidth="1"/>
    <col min="13321" max="13321" width="2.7109375" style="285" customWidth="1"/>
    <col min="13322" max="13322" width="12.7109375" style="285" customWidth="1"/>
    <col min="13323" max="13323" width="1.85546875" style="285" customWidth="1"/>
    <col min="13324" max="13324" width="12.28515625" style="285" customWidth="1"/>
    <col min="13325" max="13325" width="2.42578125" style="285" customWidth="1"/>
    <col min="13326" max="13326" width="103.7109375" style="285" customWidth="1"/>
    <col min="13327" max="13568" width="9.140625" style="285"/>
    <col min="13569" max="13569" width="1.42578125" style="285" customWidth="1"/>
    <col min="13570" max="13570" width="40.42578125" style="285" customWidth="1"/>
    <col min="13571" max="13571" width="2.140625" style="285" customWidth="1"/>
    <col min="13572" max="13572" width="12.7109375" style="285" customWidth="1"/>
    <col min="13573" max="13573" width="1.85546875" style="285" customWidth="1"/>
    <col min="13574" max="13574" width="11.5703125" style="285" customWidth="1"/>
    <col min="13575" max="13575" width="2.7109375" style="285" customWidth="1"/>
    <col min="13576" max="13576" width="12.28515625" style="285" customWidth="1"/>
    <col min="13577" max="13577" width="2.7109375" style="285" customWidth="1"/>
    <col min="13578" max="13578" width="12.7109375" style="285" customWidth="1"/>
    <col min="13579" max="13579" width="1.85546875" style="285" customWidth="1"/>
    <col min="13580" max="13580" width="12.28515625" style="285" customWidth="1"/>
    <col min="13581" max="13581" width="2.42578125" style="285" customWidth="1"/>
    <col min="13582" max="13582" width="103.7109375" style="285" customWidth="1"/>
    <col min="13583" max="13824" width="9.140625" style="285"/>
    <col min="13825" max="13825" width="1.42578125" style="285" customWidth="1"/>
    <col min="13826" max="13826" width="40.42578125" style="285" customWidth="1"/>
    <col min="13827" max="13827" width="2.140625" style="285" customWidth="1"/>
    <col min="13828" max="13828" width="12.7109375" style="285" customWidth="1"/>
    <col min="13829" max="13829" width="1.85546875" style="285" customWidth="1"/>
    <col min="13830" max="13830" width="11.5703125" style="285" customWidth="1"/>
    <col min="13831" max="13831" width="2.7109375" style="285" customWidth="1"/>
    <col min="13832" max="13832" width="12.28515625" style="285" customWidth="1"/>
    <col min="13833" max="13833" width="2.7109375" style="285" customWidth="1"/>
    <col min="13834" max="13834" width="12.7109375" style="285" customWidth="1"/>
    <col min="13835" max="13835" width="1.85546875" style="285" customWidth="1"/>
    <col min="13836" max="13836" width="12.28515625" style="285" customWidth="1"/>
    <col min="13837" max="13837" width="2.42578125" style="285" customWidth="1"/>
    <col min="13838" max="13838" width="103.7109375" style="285" customWidth="1"/>
    <col min="13839" max="14080" width="9.140625" style="285"/>
    <col min="14081" max="14081" width="1.42578125" style="285" customWidth="1"/>
    <col min="14082" max="14082" width="40.42578125" style="285" customWidth="1"/>
    <col min="14083" max="14083" width="2.140625" style="285" customWidth="1"/>
    <col min="14084" max="14084" width="12.7109375" style="285" customWidth="1"/>
    <col min="14085" max="14085" width="1.85546875" style="285" customWidth="1"/>
    <col min="14086" max="14086" width="11.5703125" style="285" customWidth="1"/>
    <col min="14087" max="14087" width="2.7109375" style="285" customWidth="1"/>
    <col min="14088" max="14088" width="12.28515625" style="285" customWidth="1"/>
    <col min="14089" max="14089" width="2.7109375" style="285" customWidth="1"/>
    <col min="14090" max="14090" width="12.7109375" style="285" customWidth="1"/>
    <col min="14091" max="14091" width="1.85546875" style="285" customWidth="1"/>
    <col min="14092" max="14092" width="12.28515625" style="285" customWidth="1"/>
    <col min="14093" max="14093" width="2.42578125" style="285" customWidth="1"/>
    <col min="14094" max="14094" width="103.7109375" style="285" customWidth="1"/>
    <col min="14095" max="14336" width="9.140625" style="285"/>
    <col min="14337" max="14337" width="1.42578125" style="285" customWidth="1"/>
    <col min="14338" max="14338" width="40.42578125" style="285" customWidth="1"/>
    <col min="14339" max="14339" width="2.140625" style="285" customWidth="1"/>
    <col min="14340" max="14340" width="12.7109375" style="285" customWidth="1"/>
    <col min="14341" max="14341" width="1.85546875" style="285" customWidth="1"/>
    <col min="14342" max="14342" width="11.5703125" style="285" customWidth="1"/>
    <col min="14343" max="14343" width="2.7109375" style="285" customWidth="1"/>
    <col min="14344" max="14344" width="12.28515625" style="285" customWidth="1"/>
    <col min="14345" max="14345" width="2.7109375" style="285" customWidth="1"/>
    <col min="14346" max="14346" width="12.7109375" style="285" customWidth="1"/>
    <col min="14347" max="14347" width="1.85546875" style="285" customWidth="1"/>
    <col min="14348" max="14348" width="12.28515625" style="285" customWidth="1"/>
    <col min="14349" max="14349" width="2.42578125" style="285" customWidth="1"/>
    <col min="14350" max="14350" width="103.7109375" style="285" customWidth="1"/>
    <col min="14351" max="14592" width="9.140625" style="285"/>
    <col min="14593" max="14593" width="1.42578125" style="285" customWidth="1"/>
    <col min="14594" max="14594" width="40.42578125" style="285" customWidth="1"/>
    <col min="14595" max="14595" width="2.140625" style="285" customWidth="1"/>
    <col min="14596" max="14596" width="12.7109375" style="285" customWidth="1"/>
    <col min="14597" max="14597" width="1.85546875" style="285" customWidth="1"/>
    <col min="14598" max="14598" width="11.5703125" style="285" customWidth="1"/>
    <col min="14599" max="14599" width="2.7109375" style="285" customWidth="1"/>
    <col min="14600" max="14600" width="12.28515625" style="285" customWidth="1"/>
    <col min="14601" max="14601" width="2.7109375" style="285" customWidth="1"/>
    <col min="14602" max="14602" width="12.7109375" style="285" customWidth="1"/>
    <col min="14603" max="14603" width="1.85546875" style="285" customWidth="1"/>
    <col min="14604" max="14604" width="12.28515625" style="285" customWidth="1"/>
    <col min="14605" max="14605" width="2.42578125" style="285" customWidth="1"/>
    <col min="14606" max="14606" width="103.7109375" style="285" customWidth="1"/>
    <col min="14607" max="14848" width="9.140625" style="285"/>
    <col min="14849" max="14849" width="1.42578125" style="285" customWidth="1"/>
    <col min="14850" max="14850" width="40.42578125" style="285" customWidth="1"/>
    <col min="14851" max="14851" width="2.140625" style="285" customWidth="1"/>
    <col min="14852" max="14852" width="12.7109375" style="285" customWidth="1"/>
    <col min="14853" max="14853" width="1.85546875" style="285" customWidth="1"/>
    <col min="14854" max="14854" width="11.5703125" style="285" customWidth="1"/>
    <col min="14855" max="14855" width="2.7109375" style="285" customWidth="1"/>
    <col min="14856" max="14856" width="12.28515625" style="285" customWidth="1"/>
    <col min="14857" max="14857" width="2.7109375" style="285" customWidth="1"/>
    <col min="14858" max="14858" width="12.7109375" style="285" customWidth="1"/>
    <col min="14859" max="14859" width="1.85546875" style="285" customWidth="1"/>
    <col min="14860" max="14860" width="12.28515625" style="285" customWidth="1"/>
    <col min="14861" max="14861" width="2.42578125" style="285" customWidth="1"/>
    <col min="14862" max="14862" width="103.7109375" style="285" customWidth="1"/>
    <col min="14863" max="15104" width="9.140625" style="285"/>
    <col min="15105" max="15105" width="1.42578125" style="285" customWidth="1"/>
    <col min="15106" max="15106" width="40.42578125" style="285" customWidth="1"/>
    <col min="15107" max="15107" width="2.140625" style="285" customWidth="1"/>
    <col min="15108" max="15108" width="12.7109375" style="285" customWidth="1"/>
    <col min="15109" max="15109" width="1.85546875" style="285" customWidth="1"/>
    <col min="15110" max="15110" width="11.5703125" style="285" customWidth="1"/>
    <col min="15111" max="15111" width="2.7109375" style="285" customWidth="1"/>
    <col min="15112" max="15112" width="12.28515625" style="285" customWidth="1"/>
    <col min="15113" max="15113" width="2.7109375" style="285" customWidth="1"/>
    <col min="15114" max="15114" width="12.7109375" style="285" customWidth="1"/>
    <col min="15115" max="15115" width="1.85546875" style="285" customWidth="1"/>
    <col min="15116" max="15116" width="12.28515625" style="285" customWidth="1"/>
    <col min="15117" max="15117" width="2.42578125" style="285" customWidth="1"/>
    <col min="15118" max="15118" width="103.7109375" style="285" customWidth="1"/>
    <col min="15119" max="15360" width="9.140625" style="285"/>
    <col min="15361" max="15361" width="1.42578125" style="285" customWidth="1"/>
    <col min="15362" max="15362" width="40.42578125" style="285" customWidth="1"/>
    <col min="15363" max="15363" width="2.140625" style="285" customWidth="1"/>
    <col min="15364" max="15364" width="12.7109375" style="285" customWidth="1"/>
    <col min="15365" max="15365" width="1.85546875" style="285" customWidth="1"/>
    <col min="15366" max="15366" width="11.5703125" style="285" customWidth="1"/>
    <col min="15367" max="15367" width="2.7109375" style="285" customWidth="1"/>
    <col min="15368" max="15368" width="12.28515625" style="285" customWidth="1"/>
    <col min="15369" max="15369" width="2.7109375" style="285" customWidth="1"/>
    <col min="15370" max="15370" width="12.7109375" style="285" customWidth="1"/>
    <col min="15371" max="15371" width="1.85546875" style="285" customWidth="1"/>
    <col min="15372" max="15372" width="12.28515625" style="285" customWidth="1"/>
    <col min="15373" max="15373" width="2.42578125" style="285" customWidth="1"/>
    <col min="15374" max="15374" width="103.7109375" style="285" customWidth="1"/>
    <col min="15375" max="15616" width="9.140625" style="285"/>
    <col min="15617" max="15617" width="1.42578125" style="285" customWidth="1"/>
    <col min="15618" max="15618" width="40.42578125" style="285" customWidth="1"/>
    <col min="15619" max="15619" width="2.140625" style="285" customWidth="1"/>
    <col min="15620" max="15620" width="12.7109375" style="285" customWidth="1"/>
    <col min="15621" max="15621" width="1.85546875" style="285" customWidth="1"/>
    <col min="15622" max="15622" width="11.5703125" style="285" customWidth="1"/>
    <col min="15623" max="15623" width="2.7109375" style="285" customWidth="1"/>
    <col min="15624" max="15624" width="12.28515625" style="285" customWidth="1"/>
    <col min="15625" max="15625" width="2.7109375" style="285" customWidth="1"/>
    <col min="15626" max="15626" width="12.7109375" style="285" customWidth="1"/>
    <col min="15627" max="15627" width="1.85546875" style="285" customWidth="1"/>
    <col min="15628" max="15628" width="12.28515625" style="285" customWidth="1"/>
    <col min="15629" max="15629" width="2.42578125" style="285" customWidth="1"/>
    <col min="15630" max="15630" width="103.7109375" style="285" customWidth="1"/>
    <col min="15631" max="15872" width="9.140625" style="285"/>
    <col min="15873" max="15873" width="1.42578125" style="285" customWidth="1"/>
    <col min="15874" max="15874" width="40.42578125" style="285" customWidth="1"/>
    <col min="15875" max="15875" width="2.140625" style="285" customWidth="1"/>
    <col min="15876" max="15876" width="12.7109375" style="285" customWidth="1"/>
    <col min="15877" max="15877" width="1.85546875" style="285" customWidth="1"/>
    <col min="15878" max="15878" width="11.5703125" style="285" customWidth="1"/>
    <col min="15879" max="15879" width="2.7109375" style="285" customWidth="1"/>
    <col min="15880" max="15880" width="12.28515625" style="285" customWidth="1"/>
    <col min="15881" max="15881" width="2.7109375" style="285" customWidth="1"/>
    <col min="15882" max="15882" width="12.7109375" style="285" customWidth="1"/>
    <col min="15883" max="15883" width="1.85546875" style="285" customWidth="1"/>
    <col min="15884" max="15884" width="12.28515625" style="285" customWidth="1"/>
    <col min="15885" max="15885" width="2.42578125" style="285" customWidth="1"/>
    <col min="15886" max="15886" width="103.7109375" style="285" customWidth="1"/>
    <col min="15887" max="16128" width="9.140625" style="285"/>
    <col min="16129" max="16129" width="1.42578125" style="285" customWidth="1"/>
    <col min="16130" max="16130" width="40.42578125" style="285" customWidth="1"/>
    <col min="16131" max="16131" width="2.140625" style="285" customWidth="1"/>
    <col min="16132" max="16132" width="12.7109375" style="285" customWidth="1"/>
    <col min="16133" max="16133" width="1.85546875" style="285" customWidth="1"/>
    <col min="16134" max="16134" width="11.5703125" style="285" customWidth="1"/>
    <col min="16135" max="16135" width="2.7109375" style="285" customWidth="1"/>
    <col min="16136" max="16136" width="12.28515625" style="285" customWidth="1"/>
    <col min="16137" max="16137" width="2.7109375" style="285" customWidth="1"/>
    <col min="16138" max="16138" width="12.7109375" style="285" customWidth="1"/>
    <col min="16139" max="16139" width="1.85546875" style="285" customWidth="1"/>
    <col min="16140" max="16140" width="12.28515625" style="285" customWidth="1"/>
    <col min="16141" max="16141" width="2.42578125" style="285" customWidth="1"/>
    <col min="16142" max="16142" width="103.7109375" style="285" customWidth="1"/>
    <col min="16143" max="16384" width="9.140625" style="285"/>
  </cols>
  <sheetData>
    <row r="2" spans="1:256" ht="15">
      <c r="B2" s="286" t="s">
        <v>221</v>
      </c>
      <c r="C2" s="286"/>
      <c r="D2" s="286"/>
      <c r="E2"/>
      <c r="F2" s="286"/>
      <c r="G2" s="286"/>
      <c r="H2" s="286"/>
      <c r="I2" s="286"/>
      <c r="J2" s="286"/>
      <c r="K2" s="286"/>
      <c r="L2" s="286"/>
      <c r="M2" s="286"/>
      <c r="N2" s="286"/>
      <c r="O2" s="286"/>
    </row>
    <row r="4" spans="1:256" ht="15">
      <c r="B4" s="286" t="s">
        <v>266</v>
      </c>
      <c r="C4" s="286"/>
      <c r="D4" s="286"/>
      <c r="E4"/>
      <c r="F4" s="286"/>
      <c r="G4"/>
      <c r="H4"/>
      <c r="I4"/>
      <c r="J4"/>
      <c r="K4"/>
      <c r="L4"/>
      <c r="M4"/>
      <c r="N4"/>
      <c r="O4"/>
    </row>
    <row r="5" spans="1:256" ht="15">
      <c r="A5"/>
      <c r="B5"/>
      <c r="C5"/>
      <c r="D5" s="356" t="s">
        <v>234</v>
      </c>
      <c r="E5"/>
      <c r="F5" s="356" t="s">
        <v>235</v>
      </c>
      <c r="G5"/>
      <c r="H5" s="357" t="s">
        <v>236</v>
      </c>
      <c r="I5" s="358"/>
      <c r="J5" s="357" t="s">
        <v>237</v>
      </c>
      <c r="K5" s="358"/>
      <c r="L5" s="356"/>
      <c r="M5" s="358"/>
      <c r="N5" s="356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54" customFormat="1" ht="15">
      <c r="A6"/>
      <c r="B6" s="359" t="s">
        <v>255</v>
      </c>
      <c r="C6" s="376"/>
      <c r="D6" s="360" t="s">
        <v>267</v>
      </c>
      <c r="E6"/>
      <c r="F6" s="360"/>
      <c r="G6"/>
      <c r="H6" s="357" t="s">
        <v>259</v>
      </c>
      <c r="I6" s="358"/>
      <c r="J6" s="357" t="s">
        <v>260</v>
      </c>
      <c r="K6" s="358"/>
      <c r="L6" s="360" t="s">
        <v>238</v>
      </c>
      <c r="M6" s="285"/>
      <c r="N6" s="360" t="s">
        <v>239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s="354" customFormat="1" ht="15">
      <c r="A7"/>
      <c r="B7" s="377"/>
      <c r="C7"/>
      <c r="D7" s="362"/>
      <c r="E7"/>
      <c r="F7" s="362">
        <v>0</v>
      </c>
      <c r="G7"/>
      <c r="H7" s="362"/>
      <c r="I7" s="285"/>
      <c r="J7" s="362">
        <v>0</v>
      </c>
      <c r="K7" s="285"/>
      <c r="L7" s="362"/>
      <c r="M7" s="285"/>
      <c r="N7" s="363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s="354" customFormat="1" ht="15">
      <c r="A8"/>
      <c r="B8" s="377"/>
      <c r="C8"/>
      <c r="D8" s="362"/>
      <c r="E8"/>
      <c r="F8" s="362"/>
      <c r="G8"/>
      <c r="H8" s="362"/>
      <c r="I8" s="285"/>
      <c r="J8" s="362"/>
      <c r="K8" s="285"/>
      <c r="L8" s="362"/>
      <c r="M8" s="285"/>
      <c r="N8" s="363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10" spans="1:256">
      <c r="A10" s="373"/>
      <c r="B10" s="367" t="s">
        <v>257</v>
      </c>
      <c r="C10" s="354"/>
      <c r="D10" s="366">
        <f>SUM(D7:D9)</f>
        <v>0</v>
      </c>
      <c r="E10" s="370"/>
      <c r="F10" s="366">
        <v>0</v>
      </c>
      <c r="G10" s="354"/>
      <c r="H10" s="366">
        <v>0</v>
      </c>
      <c r="I10" s="370"/>
      <c r="J10" s="366">
        <v>0</v>
      </c>
      <c r="K10" s="374"/>
      <c r="L10" s="366"/>
      <c r="M10" s="374"/>
      <c r="N10" s="354"/>
      <c r="O10" s="354"/>
      <c r="P10" s="354"/>
      <c r="Q10" s="354"/>
      <c r="R10" s="354"/>
      <c r="S10" s="354"/>
      <c r="T10" s="354"/>
      <c r="U10" s="354"/>
      <c r="V10" s="354"/>
      <c r="W10" s="354"/>
      <c r="X10" s="354"/>
      <c r="Y10" s="354"/>
      <c r="Z10" s="354"/>
      <c r="AA10" s="354"/>
      <c r="AB10" s="354"/>
      <c r="AC10" s="354"/>
      <c r="AD10" s="354"/>
      <c r="AE10" s="354"/>
      <c r="AF10" s="354"/>
      <c r="AG10" s="354"/>
      <c r="AH10" s="354"/>
      <c r="AI10" s="354"/>
      <c r="AJ10" s="354"/>
      <c r="AK10" s="354"/>
      <c r="AL10" s="354"/>
      <c r="AM10" s="354"/>
      <c r="AN10" s="354"/>
      <c r="AO10" s="354"/>
      <c r="AP10" s="354"/>
      <c r="AQ10" s="354"/>
      <c r="AR10" s="354"/>
      <c r="AS10" s="354"/>
      <c r="AT10" s="354"/>
      <c r="AU10" s="354"/>
      <c r="AV10" s="354"/>
      <c r="AW10" s="354"/>
      <c r="AX10" s="354"/>
      <c r="AY10" s="354"/>
      <c r="AZ10" s="354"/>
      <c r="BA10" s="354"/>
      <c r="BB10" s="354"/>
      <c r="BC10" s="354"/>
      <c r="BD10" s="354"/>
      <c r="BE10" s="354"/>
      <c r="BF10" s="354"/>
      <c r="BG10" s="354"/>
      <c r="BH10" s="354"/>
      <c r="BI10" s="354"/>
      <c r="BJ10" s="354"/>
      <c r="BK10" s="354"/>
      <c r="BL10" s="354"/>
      <c r="BM10" s="354"/>
      <c r="BN10" s="354"/>
      <c r="BO10" s="354"/>
      <c r="BP10" s="354"/>
      <c r="BQ10" s="354"/>
      <c r="BR10" s="354"/>
      <c r="BS10" s="354"/>
      <c r="BT10" s="354"/>
      <c r="BU10" s="354"/>
      <c r="BV10" s="354"/>
      <c r="BW10" s="354"/>
      <c r="BX10" s="354"/>
      <c r="BY10" s="354"/>
      <c r="BZ10" s="354"/>
      <c r="CA10" s="354"/>
      <c r="CB10" s="354"/>
      <c r="CC10" s="354"/>
      <c r="CD10" s="354"/>
      <c r="CE10" s="354"/>
      <c r="CF10" s="354"/>
      <c r="CG10" s="354"/>
      <c r="CH10" s="354"/>
      <c r="CI10" s="354"/>
      <c r="CJ10" s="354"/>
      <c r="CK10" s="354"/>
      <c r="CL10" s="354"/>
      <c r="CM10" s="354"/>
      <c r="CN10" s="354"/>
      <c r="CO10" s="354"/>
      <c r="CP10" s="354"/>
      <c r="CQ10" s="354"/>
      <c r="CR10" s="354"/>
      <c r="CS10" s="354"/>
      <c r="CT10" s="354"/>
      <c r="CU10" s="354"/>
      <c r="CV10" s="354"/>
      <c r="CW10" s="354"/>
      <c r="CX10" s="354"/>
      <c r="CY10" s="354"/>
      <c r="CZ10" s="354"/>
      <c r="DA10" s="354"/>
      <c r="DB10" s="354"/>
      <c r="DC10" s="354"/>
      <c r="DD10" s="354"/>
      <c r="DE10" s="354"/>
      <c r="DF10" s="354"/>
      <c r="DG10" s="354"/>
      <c r="DH10" s="354"/>
      <c r="DI10" s="354"/>
      <c r="DJ10" s="354"/>
      <c r="DK10" s="354"/>
      <c r="DL10" s="354"/>
      <c r="DM10" s="354"/>
      <c r="DN10" s="354"/>
      <c r="DO10" s="354"/>
      <c r="DP10" s="354"/>
      <c r="DQ10" s="354"/>
      <c r="DR10" s="354"/>
      <c r="DS10" s="354"/>
      <c r="DT10" s="354"/>
      <c r="DU10" s="354"/>
      <c r="DV10" s="354"/>
      <c r="DW10" s="354"/>
      <c r="DX10" s="354"/>
      <c r="DY10" s="354"/>
      <c r="DZ10" s="354"/>
      <c r="EA10" s="354"/>
      <c r="EB10" s="354"/>
      <c r="EC10" s="354"/>
      <c r="ED10" s="354"/>
      <c r="EE10" s="354"/>
      <c r="EF10" s="354"/>
      <c r="EG10" s="354"/>
      <c r="EH10" s="354"/>
      <c r="EI10" s="354"/>
      <c r="EJ10" s="354"/>
      <c r="EK10" s="354"/>
      <c r="EL10" s="354"/>
      <c r="EM10" s="354"/>
      <c r="EN10" s="354"/>
      <c r="EO10" s="354"/>
      <c r="EP10" s="354"/>
      <c r="EQ10" s="354"/>
      <c r="ER10" s="354"/>
      <c r="ES10" s="354"/>
      <c r="ET10" s="354"/>
      <c r="EU10" s="354"/>
      <c r="EV10" s="354"/>
      <c r="EW10" s="354"/>
      <c r="EX10" s="354"/>
      <c r="EY10" s="354"/>
      <c r="EZ10" s="354"/>
      <c r="FA10" s="354"/>
      <c r="FB10" s="354"/>
      <c r="FC10" s="354"/>
      <c r="FD10" s="354"/>
      <c r="FE10" s="354"/>
      <c r="FF10" s="354"/>
      <c r="FG10" s="354"/>
      <c r="FH10" s="354"/>
      <c r="FI10" s="354"/>
      <c r="FJ10" s="354"/>
      <c r="FK10" s="354"/>
      <c r="FL10" s="354"/>
      <c r="FM10" s="354"/>
      <c r="FN10" s="354"/>
      <c r="FO10" s="354"/>
      <c r="FP10" s="354"/>
      <c r="FQ10" s="354"/>
      <c r="FR10" s="354"/>
      <c r="FS10" s="354"/>
      <c r="FT10" s="354"/>
      <c r="FU10" s="354"/>
      <c r="FV10" s="354"/>
      <c r="FW10" s="354"/>
      <c r="FX10" s="354"/>
      <c r="FY10" s="354"/>
      <c r="FZ10" s="354"/>
      <c r="GA10" s="354"/>
      <c r="GB10" s="354"/>
      <c r="GC10" s="354"/>
      <c r="GD10" s="354"/>
      <c r="GE10" s="354"/>
      <c r="GF10" s="354"/>
      <c r="GG10" s="354"/>
      <c r="GH10" s="354"/>
      <c r="GI10" s="354"/>
      <c r="GJ10" s="354"/>
      <c r="GK10" s="354"/>
      <c r="GL10" s="354"/>
      <c r="GM10" s="354"/>
      <c r="GN10" s="354"/>
      <c r="GO10" s="354"/>
      <c r="GP10" s="354"/>
      <c r="GQ10" s="354"/>
      <c r="GR10" s="354"/>
      <c r="GS10" s="354"/>
      <c r="GT10" s="354"/>
      <c r="GU10" s="354"/>
      <c r="GV10" s="354"/>
      <c r="GW10" s="354"/>
      <c r="GX10" s="354"/>
      <c r="GY10" s="354"/>
      <c r="GZ10" s="354"/>
      <c r="HA10" s="354"/>
      <c r="HB10" s="354"/>
      <c r="HC10" s="354"/>
      <c r="HD10" s="354"/>
      <c r="HE10" s="354"/>
      <c r="HF10" s="354"/>
      <c r="HG10" s="354"/>
      <c r="HH10" s="354"/>
      <c r="HI10" s="354"/>
      <c r="HJ10" s="354"/>
      <c r="HK10" s="354"/>
      <c r="HL10" s="354"/>
      <c r="HM10" s="354"/>
      <c r="HN10" s="354"/>
      <c r="HO10" s="354"/>
      <c r="HP10" s="354"/>
      <c r="HQ10" s="354"/>
      <c r="HR10" s="354"/>
      <c r="HS10" s="354"/>
      <c r="HT10" s="354"/>
      <c r="HU10" s="354"/>
      <c r="HV10" s="354"/>
      <c r="HW10" s="354"/>
      <c r="HX10" s="354"/>
      <c r="HY10" s="354"/>
      <c r="HZ10" s="354"/>
      <c r="IA10" s="354"/>
      <c r="IB10" s="354"/>
      <c r="IC10" s="354"/>
      <c r="ID10" s="354"/>
      <c r="IE10" s="354"/>
      <c r="IF10" s="354"/>
      <c r="IG10" s="354"/>
      <c r="IH10" s="354"/>
      <c r="II10" s="354"/>
      <c r="IJ10" s="354"/>
      <c r="IK10" s="354"/>
      <c r="IL10" s="354"/>
      <c r="IM10" s="354"/>
      <c r="IN10" s="354"/>
      <c r="IO10" s="354"/>
      <c r="IP10" s="354"/>
      <c r="IQ10" s="354"/>
      <c r="IR10" s="354"/>
      <c r="IS10" s="354"/>
      <c r="IT10" s="354"/>
      <c r="IU10" s="354"/>
      <c r="IV10" s="354"/>
    </row>
    <row r="11" spans="1:256">
      <c r="A11" s="373"/>
      <c r="B11" s="354"/>
      <c r="C11" s="354"/>
      <c r="D11" s="375"/>
      <c r="E11" s="370"/>
      <c r="F11" s="375"/>
      <c r="G11" s="354"/>
      <c r="H11" s="375"/>
      <c r="I11" s="370"/>
      <c r="J11" s="375"/>
      <c r="K11" s="374"/>
      <c r="L11" s="375"/>
      <c r="M11" s="37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  <c r="AI11" s="354"/>
      <c r="AJ11" s="354"/>
      <c r="AK11" s="354"/>
      <c r="AL11" s="354"/>
      <c r="AM11" s="354"/>
      <c r="AN11" s="354"/>
      <c r="AO11" s="354"/>
      <c r="AP11" s="354"/>
      <c r="AQ11" s="354"/>
      <c r="AR11" s="354"/>
      <c r="AS11" s="354"/>
      <c r="AT11" s="354"/>
      <c r="AU11" s="354"/>
      <c r="AV11" s="354"/>
      <c r="AW11" s="354"/>
      <c r="AX11" s="354"/>
      <c r="AY11" s="354"/>
      <c r="AZ11" s="354"/>
      <c r="BA11" s="354"/>
      <c r="BB11" s="354"/>
      <c r="BC11" s="354"/>
      <c r="BD11" s="354"/>
      <c r="BE11" s="354"/>
      <c r="BF11" s="354"/>
      <c r="BG11" s="354"/>
      <c r="BH11" s="354"/>
      <c r="BI11" s="354"/>
      <c r="BJ11" s="354"/>
      <c r="BK11" s="354"/>
      <c r="BL11" s="354"/>
      <c r="BM11" s="354"/>
      <c r="BN11" s="354"/>
      <c r="BO11" s="354"/>
      <c r="BP11" s="354"/>
      <c r="BQ11" s="354"/>
      <c r="BR11" s="354"/>
      <c r="BS11" s="354"/>
      <c r="BT11" s="354"/>
      <c r="BU11" s="354"/>
      <c r="BV11" s="354"/>
      <c r="BW11" s="354"/>
      <c r="BX11" s="354"/>
      <c r="BY11" s="354"/>
      <c r="BZ11" s="354"/>
      <c r="CA11" s="354"/>
      <c r="CB11" s="354"/>
      <c r="CC11" s="354"/>
      <c r="CD11" s="354"/>
      <c r="CE11" s="354"/>
      <c r="CF11" s="354"/>
      <c r="CG11" s="354"/>
      <c r="CH11" s="354"/>
      <c r="CI11" s="354"/>
      <c r="CJ11" s="354"/>
      <c r="CK11" s="354"/>
      <c r="CL11" s="354"/>
      <c r="CM11" s="354"/>
      <c r="CN11" s="354"/>
      <c r="CO11" s="354"/>
      <c r="CP11" s="354"/>
      <c r="CQ11" s="354"/>
      <c r="CR11" s="354"/>
      <c r="CS11" s="354"/>
      <c r="CT11" s="354"/>
      <c r="CU11" s="354"/>
      <c r="CV11" s="354"/>
      <c r="CW11" s="354"/>
      <c r="CX11" s="354"/>
      <c r="CY11" s="354"/>
      <c r="CZ11" s="354"/>
      <c r="DA11" s="354"/>
      <c r="DB11" s="354"/>
      <c r="DC11" s="354"/>
      <c r="DD11" s="354"/>
      <c r="DE11" s="354"/>
      <c r="DF11" s="354"/>
      <c r="DG11" s="354"/>
      <c r="DH11" s="354"/>
      <c r="DI11" s="354"/>
      <c r="DJ11" s="354"/>
      <c r="DK11" s="354"/>
      <c r="DL11" s="354"/>
      <c r="DM11" s="354"/>
      <c r="DN11" s="354"/>
      <c r="DO11" s="354"/>
      <c r="DP11" s="354"/>
      <c r="DQ11" s="354"/>
      <c r="DR11" s="354"/>
      <c r="DS11" s="354"/>
      <c r="DT11" s="354"/>
      <c r="DU11" s="354"/>
      <c r="DV11" s="354"/>
      <c r="DW11" s="354"/>
      <c r="DX11" s="354"/>
      <c r="DY11" s="354"/>
      <c r="DZ11" s="354"/>
      <c r="EA11" s="354"/>
      <c r="EB11" s="354"/>
      <c r="EC11" s="354"/>
      <c r="ED11" s="354"/>
      <c r="EE11" s="354"/>
      <c r="EF11" s="354"/>
      <c r="EG11" s="354"/>
      <c r="EH11" s="354"/>
      <c r="EI11" s="354"/>
      <c r="EJ11" s="354"/>
      <c r="EK11" s="354"/>
      <c r="EL11" s="354"/>
      <c r="EM11" s="354"/>
      <c r="EN11" s="354"/>
      <c r="EO11" s="354"/>
      <c r="EP11" s="354"/>
      <c r="EQ11" s="354"/>
      <c r="ER11" s="354"/>
      <c r="ES11" s="354"/>
      <c r="ET11" s="354"/>
      <c r="EU11" s="354"/>
      <c r="EV11" s="354"/>
      <c r="EW11" s="354"/>
      <c r="EX11" s="354"/>
      <c r="EY11" s="354"/>
      <c r="EZ11" s="354"/>
      <c r="FA11" s="354"/>
      <c r="FB11" s="354"/>
      <c r="FC11" s="354"/>
      <c r="FD11" s="354"/>
      <c r="FE11" s="354"/>
      <c r="FF11" s="354"/>
      <c r="FG11" s="354"/>
      <c r="FH11" s="354"/>
      <c r="FI11" s="354"/>
      <c r="FJ11" s="354"/>
      <c r="FK11" s="354"/>
      <c r="FL11" s="354"/>
      <c r="FM11" s="354"/>
      <c r="FN11" s="354"/>
      <c r="FO11" s="354"/>
      <c r="FP11" s="354"/>
      <c r="FQ11" s="354"/>
      <c r="FR11" s="354"/>
      <c r="FS11" s="354"/>
      <c r="FT11" s="354"/>
      <c r="FU11" s="354"/>
      <c r="FV11" s="354"/>
      <c r="FW11" s="354"/>
      <c r="FX11" s="354"/>
      <c r="FY11" s="354"/>
      <c r="FZ11" s="354"/>
      <c r="GA11" s="354"/>
      <c r="GB11" s="354"/>
      <c r="GC11" s="354"/>
      <c r="GD11" s="354"/>
      <c r="GE11" s="354"/>
      <c r="GF11" s="354"/>
      <c r="GG11" s="354"/>
      <c r="GH11" s="354"/>
      <c r="GI11" s="354"/>
      <c r="GJ11" s="354"/>
      <c r="GK11" s="354"/>
      <c r="GL11" s="354"/>
      <c r="GM11" s="354"/>
      <c r="GN11" s="354"/>
      <c r="GO11" s="354"/>
      <c r="GP11" s="354"/>
      <c r="GQ11" s="354"/>
      <c r="GR11" s="354"/>
      <c r="GS11" s="354"/>
      <c r="GT11" s="354"/>
      <c r="GU11" s="354"/>
      <c r="GV11" s="354"/>
      <c r="GW11" s="354"/>
      <c r="GX11" s="354"/>
      <c r="GY11" s="354"/>
      <c r="GZ11" s="354"/>
      <c r="HA11" s="354"/>
      <c r="HB11" s="354"/>
      <c r="HC11" s="354"/>
      <c r="HD11" s="354"/>
      <c r="HE11" s="354"/>
      <c r="HF11" s="354"/>
      <c r="HG11" s="354"/>
      <c r="HH11" s="354"/>
      <c r="HI11" s="354"/>
      <c r="HJ11" s="354"/>
      <c r="HK11" s="354"/>
      <c r="HL11" s="354"/>
      <c r="HM11" s="354"/>
      <c r="HN11" s="354"/>
      <c r="HO11" s="354"/>
      <c r="HP11" s="354"/>
      <c r="HQ11" s="354"/>
      <c r="HR11" s="354"/>
      <c r="HS11" s="354"/>
      <c r="HT11" s="354"/>
      <c r="HU11" s="354"/>
      <c r="HV11" s="354"/>
      <c r="HW11" s="354"/>
      <c r="HX11" s="354"/>
      <c r="HY11" s="354"/>
      <c r="HZ11" s="354"/>
      <c r="IA11" s="354"/>
      <c r="IB11" s="354"/>
      <c r="IC11" s="354"/>
      <c r="ID11" s="354"/>
      <c r="IE11" s="354"/>
      <c r="IF11" s="354"/>
      <c r="IG11" s="354"/>
      <c r="IH11" s="354"/>
      <c r="II11" s="354"/>
      <c r="IJ11" s="354"/>
      <c r="IK11" s="354"/>
      <c r="IL11" s="354"/>
      <c r="IM11" s="354"/>
      <c r="IN11" s="354"/>
      <c r="IO11" s="354"/>
      <c r="IP11" s="354"/>
      <c r="IQ11" s="354"/>
      <c r="IR11" s="354"/>
      <c r="IS11" s="354"/>
      <c r="IT11" s="354"/>
      <c r="IU11" s="354"/>
      <c r="IV11" s="354"/>
    </row>
    <row r="12" spans="1:256">
      <c r="B12" s="354"/>
    </row>
    <row r="15" spans="1:256">
      <c r="B15" s="354" t="s">
        <v>250</v>
      </c>
    </row>
    <row r="16" spans="1:256">
      <c r="B16" s="354" t="s">
        <v>251</v>
      </c>
    </row>
    <row r="17" spans="2:2">
      <c r="B17" s="354" t="s">
        <v>252</v>
      </c>
    </row>
  </sheetData>
  <pageMargins left="0.7" right="0.7" top="0.75" bottom="0.75" header="0.3" footer="0.3"/>
  <pageSetup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7058A-02DD-47B4-A913-EBC2C878A843}">
  <dimension ref="A2:P35"/>
  <sheetViews>
    <sheetView zoomScaleNormal="100" workbookViewId="0">
      <selection activeCell="N24" sqref="N24"/>
    </sheetView>
  </sheetViews>
  <sheetFormatPr defaultColWidth="9.140625" defaultRowHeight="12.75"/>
  <cols>
    <col min="1" max="1" width="1.7109375" style="284" customWidth="1"/>
    <col min="2" max="3" width="9.140625" style="285" hidden="1" customWidth="1"/>
    <col min="4" max="5" width="12.85546875" style="285" hidden="1" customWidth="1"/>
    <col min="6" max="7" width="14.7109375" style="285" hidden="1" customWidth="1"/>
    <col min="8" max="8" width="4" style="285" customWidth="1"/>
    <col min="9" max="10" width="9.140625" style="285"/>
    <col min="11" max="11" width="12.85546875" style="285" customWidth="1"/>
    <col min="12" max="12" width="9.140625" style="285"/>
    <col min="13" max="15" width="14.7109375" style="285" customWidth="1"/>
    <col min="16" max="16" width="31" style="285" customWidth="1"/>
    <col min="17" max="17" width="10.28515625" style="285" customWidth="1"/>
    <col min="18" max="256" width="9.140625" style="285"/>
    <col min="257" max="257" width="1.7109375" style="285" customWidth="1"/>
    <col min="258" max="263" width="0" style="285" hidden="1" customWidth="1"/>
    <col min="264" max="264" width="4" style="285" customWidth="1"/>
    <col min="265" max="266" width="9.140625" style="285"/>
    <col min="267" max="267" width="12.85546875" style="285" customWidth="1"/>
    <col min="268" max="268" width="9.140625" style="285"/>
    <col min="269" max="271" width="14.7109375" style="285" customWidth="1"/>
    <col min="272" max="272" width="31" style="285" customWidth="1"/>
    <col min="273" max="273" width="10.28515625" style="285" customWidth="1"/>
    <col min="274" max="512" width="9.140625" style="285"/>
    <col min="513" max="513" width="1.7109375" style="285" customWidth="1"/>
    <col min="514" max="519" width="0" style="285" hidden="1" customWidth="1"/>
    <col min="520" max="520" width="4" style="285" customWidth="1"/>
    <col min="521" max="522" width="9.140625" style="285"/>
    <col min="523" max="523" width="12.85546875" style="285" customWidth="1"/>
    <col min="524" max="524" width="9.140625" style="285"/>
    <col min="525" max="527" width="14.7109375" style="285" customWidth="1"/>
    <col min="528" max="528" width="31" style="285" customWidth="1"/>
    <col min="529" max="529" width="10.28515625" style="285" customWidth="1"/>
    <col min="530" max="768" width="9.140625" style="285"/>
    <col min="769" max="769" width="1.7109375" style="285" customWidth="1"/>
    <col min="770" max="775" width="0" style="285" hidden="1" customWidth="1"/>
    <col min="776" max="776" width="4" style="285" customWidth="1"/>
    <col min="777" max="778" width="9.140625" style="285"/>
    <col min="779" max="779" width="12.85546875" style="285" customWidth="1"/>
    <col min="780" max="780" width="9.140625" style="285"/>
    <col min="781" max="783" width="14.7109375" style="285" customWidth="1"/>
    <col min="784" max="784" width="31" style="285" customWidth="1"/>
    <col min="785" max="785" width="10.28515625" style="285" customWidth="1"/>
    <col min="786" max="1024" width="9.140625" style="285"/>
    <col min="1025" max="1025" width="1.7109375" style="285" customWidth="1"/>
    <col min="1026" max="1031" width="0" style="285" hidden="1" customWidth="1"/>
    <col min="1032" max="1032" width="4" style="285" customWidth="1"/>
    <col min="1033" max="1034" width="9.140625" style="285"/>
    <col min="1035" max="1035" width="12.85546875" style="285" customWidth="1"/>
    <col min="1036" max="1036" width="9.140625" style="285"/>
    <col min="1037" max="1039" width="14.7109375" style="285" customWidth="1"/>
    <col min="1040" max="1040" width="31" style="285" customWidth="1"/>
    <col min="1041" max="1041" width="10.28515625" style="285" customWidth="1"/>
    <col min="1042" max="1280" width="9.140625" style="285"/>
    <col min="1281" max="1281" width="1.7109375" style="285" customWidth="1"/>
    <col min="1282" max="1287" width="0" style="285" hidden="1" customWidth="1"/>
    <col min="1288" max="1288" width="4" style="285" customWidth="1"/>
    <col min="1289" max="1290" width="9.140625" style="285"/>
    <col min="1291" max="1291" width="12.85546875" style="285" customWidth="1"/>
    <col min="1292" max="1292" width="9.140625" style="285"/>
    <col min="1293" max="1295" width="14.7109375" style="285" customWidth="1"/>
    <col min="1296" max="1296" width="31" style="285" customWidth="1"/>
    <col min="1297" max="1297" width="10.28515625" style="285" customWidth="1"/>
    <col min="1298" max="1536" width="9.140625" style="285"/>
    <col min="1537" max="1537" width="1.7109375" style="285" customWidth="1"/>
    <col min="1538" max="1543" width="0" style="285" hidden="1" customWidth="1"/>
    <col min="1544" max="1544" width="4" style="285" customWidth="1"/>
    <col min="1545" max="1546" width="9.140625" style="285"/>
    <col min="1547" max="1547" width="12.85546875" style="285" customWidth="1"/>
    <col min="1548" max="1548" width="9.140625" style="285"/>
    <col min="1549" max="1551" width="14.7109375" style="285" customWidth="1"/>
    <col min="1552" max="1552" width="31" style="285" customWidth="1"/>
    <col min="1553" max="1553" width="10.28515625" style="285" customWidth="1"/>
    <col min="1554" max="1792" width="9.140625" style="285"/>
    <col min="1793" max="1793" width="1.7109375" style="285" customWidth="1"/>
    <col min="1794" max="1799" width="0" style="285" hidden="1" customWidth="1"/>
    <col min="1800" max="1800" width="4" style="285" customWidth="1"/>
    <col min="1801" max="1802" width="9.140625" style="285"/>
    <col min="1803" max="1803" width="12.85546875" style="285" customWidth="1"/>
    <col min="1804" max="1804" width="9.140625" style="285"/>
    <col min="1805" max="1807" width="14.7109375" style="285" customWidth="1"/>
    <col min="1808" max="1808" width="31" style="285" customWidth="1"/>
    <col min="1809" max="1809" width="10.28515625" style="285" customWidth="1"/>
    <col min="1810" max="2048" width="9.140625" style="285"/>
    <col min="2049" max="2049" width="1.7109375" style="285" customWidth="1"/>
    <col min="2050" max="2055" width="0" style="285" hidden="1" customWidth="1"/>
    <col min="2056" max="2056" width="4" style="285" customWidth="1"/>
    <col min="2057" max="2058" width="9.140625" style="285"/>
    <col min="2059" max="2059" width="12.85546875" style="285" customWidth="1"/>
    <col min="2060" max="2060" width="9.140625" style="285"/>
    <col min="2061" max="2063" width="14.7109375" style="285" customWidth="1"/>
    <col min="2064" max="2064" width="31" style="285" customWidth="1"/>
    <col min="2065" max="2065" width="10.28515625" style="285" customWidth="1"/>
    <col min="2066" max="2304" width="9.140625" style="285"/>
    <col min="2305" max="2305" width="1.7109375" style="285" customWidth="1"/>
    <col min="2306" max="2311" width="0" style="285" hidden="1" customWidth="1"/>
    <col min="2312" max="2312" width="4" style="285" customWidth="1"/>
    <col min="2313" max="2314" width="9.140625" style="285"/>
    <col min="2315" max="2315" width="12.85546875" style="285" customWidth="1"/>
    <col min="2316" max="2316" width="9.140625" style="285"/>
    <col min="2317" max="2319" width="14.7109375" style="285" customWidth="1"/>
    <col min="2320" max="2320" width="31" style="285" customWidth="1"/>
    <col min="2321" max="2321" width="10.28515625" style="285" customWidth="1"/>
    <col min="2322" max="2560" width="9.140625" style="285"/>
    <col min="2561" max="2561" width="1.7109375" style="285" customWidth="1"/>
    <col min="2562" max="2567" width="0" style="285" hidden="1" customWidth="1"/>
    <col min="2568" max="2568" width="4" style="285" customWidth="1"/>
    <col min="2569" max="2570" width="9.140625" style="285"/>
    <col min="2571" max="2571" width="12.85546875" style="285" customWidth="1"/>
    <col min="2572" max="2572" width="9.140625" style="285"/>
    <col min="2573" max="2575" width="14.7109375" style="285" customWidth="1"/>
    <col min="2576" max="2576" width="31" style="285" customWidth="1"/>
    <col min="2577" max="2577" width="10.28515625" style="285" customWidth="1"/>
    <col min="2578" max="2816" width="9.140625" style="285"/>
    <col min="2817" max="2817" width="1.7109375" style="285" customWidth="1"/>
    <col min="2818" max="2823" width="0" style="285" hidden="1" customWidth="1"/>
    <col min="2824" max="2824" width="4" style="285" customWidth="1"/>
    <col min="2825" max="2826" width="9.140625" style="285"/>
    <col min="2827" max="2827" width="12.85546875" style="285" customWidth="1"/>
    <col min="2828" max="2828" width="9.140625" style="285"/>
    <col min="2829" max="2831" width="14.7109375" style="285" customWidth="1"/>
    <col min="2832" max="2832" width="31" style="285" customWidth="1"/>
    <col min="2833" max="2833" width="10.28515625" style="285" customWidth="1"/>
    <col min="2834" max="3072" width="9.140625" style="285"/>
    <col min="3073" max="3073" width="1.7109375" style="285" customWidth="1"/>
    <col min="3074" max="3079" width="0" style="285" hidden="1" customWidth="1"/>
    <col min="3080" max="3080" width="4" style="285" customWidth="1"/>
    <col min="3081" max="3082" width="9.140625" style="285"/>
    <col min="3083" max="3083" width="12.85546875" style="285" customWidth="1"/>
    <col min="3084" max="3084" width="9.140625" style="285"/>
    <col min="3085" max="3087" width="14.7109375" style="285" customWidth="1"/>
    <col min="3088" max="3088" width="31" style="285" customWidth="1"/>
    <col min="3089" max="3089" width="10.28515625" style="285" customWidth="1"/>
    <col min="3090" max="3328" width="9.140625" style="285"/>
    <col min="3329" max="3329" width="1.7109375" style="285" customWidth="1"/>
    <col min="3330" max="3335" width="0" style="285" hidden="1" customWidth="1"/>
    <col min="3336" max="3336" width="4" style="285" customWidth="1"/>
    <col min="3337" max="3338" width="9.140625" style="285"/>
    <col min="3339" max="3339" width="12.85546875" style="285" customWidth="1"/>
    <col min="3340" max="3340" width="9.140625" style="285"/>
    <col min="3341" max="3343" width="14.7109375" style="285" customWidth="1"/>
    <col min="3344" max="3344" width="31" style="285" customWidth="1"/>
    <col min="3345" max="3345" width="10.28515625" style="285" customWidth="1"/>
    <col min="3346" max="3584" width="9.140625" style="285"/>
    <col min="3585" max="3585" width="1.7109375" style="285" customWidth="1"/>
    <col min="3586" max="3591" width="0" style="285" hidden="1" customWidth="1"/>
    <col min="3592" max="3592" width="4" style="285" customWidth="1"/>
    <col min="3593" max="3594" width="9.140625" style="285"/>
    <col min="3595" max="3595" width="12.85546875" style="285" customWidth="1"/>
    <col min="3596" max="3596" width="9.140625" style="285"/>
    <col min="3597" max="3599" width="14.7109375" style="285" customWidth="1"/>
    <col min="3600" max="3600" width="31" style="285" customWidth="1"/>
    <col min="3601" max="3601" width="10.28515625" style="285" customWidth="1"/>
    <col min="3602" max="3840" width="9.140625" style="285"/>
    <col min="3841" max="3841" width="1.7109375" style="285" customWidth="1"/>
    <col min="3842" max="3847" width="0" style="285" hidden="1" customWidth="1"/>
    <col min="3848" max="3848" width="4" style="285" customWidth="1"/>
    <col min="3849" max="3850" width="9.140625" style="285"/>
    <col min="3851" max="3851" width="12.85546875" style="285" customWidth="1"/>
    <col min="3852" max="3852" width="9.140625" style="285"/>
    <col min="3853" max="3855" width="14.7109375" style="285" customWidth="1"/>
    <col min="3856" max="3856" width="31" style="285" customWidth="1"/>
    <col min="3857" max="3857" width="10.28515625" style="285" customWidth="1"/>
    <col min="3858" max="4096" width="9.140625" style="285"/>
    <col min="4097" max="4097" width="1.7109375" style="285" customWidth="1"/>
    <col min="4098" max="4103" width="0" style="285" hidden="1" customWidth="1"/>
    <col min="4104" max="4104" width="4" style="285" customWidth="1"/>
    <col min="4105" max="4106" width="9.140625" style="285"/>
    <col min="4107" max="4107" width="12.85546875" style="285" customWidth="1"/>
    <col min="4108" max="4108" width="9.140625" style="285"/>
    <col min="4109" max="4111" width="14.7109375" style="285" customWidth="1"/>
    <col min="4112" max="4112" width="31" style="285" customWidth="1"/>
    <col min="4113" max="4113" width="10.28515625" style="285" customWidth="1"/>
    <col min="4114" max="4352" width="9.140625" style="285"/>
    <col min="4353" max="4353" width="1.7109375" style="285" customWidth="1"/>
    <col min="4354" max="4359" width="0" style="285" hidden="1" customWidth="1"/>
    <col min="4360" max="4360" width="4" style="285" customWidth="1"/>
    <col min="4361" max="4362" width="9.140625" style="285"/>
    <col min="4363" max="4363" width="12.85546875" style="285" customWidth="1"/>
    <col min="4364" max="4364" width="9.140625" style="285"/>
    <col min="4365" max="4367" width="14.7109375" style="285" customWidth="1"/>
    <col min="4368" max="4368" width="31" style="285" customWidth="1"/>
    <col min="4369" max="4369" width="10.28515625" style="285" customWidth="1"/>
    <col min="4370" max="4608" width="9.140625" style="285"/>
    <col min="4609" max="4609" width="1.7109375" style="285" customWidth="1"/>
    <col min="4610" max="4615" width="0" style="285" hidden="1" customWidth="1"/>
    <col min="4616" max="4616" width="4" style="285" customWidth="1"/>
    <col min="4617" max="4618" width="9.140625" style="285"/>
    <col min="4619" max="4619" width="12.85546875" style="285" customWidth="1"/>
    <col min="4620" max="4620" width="9.140625" style="285"/>
    <col min="4621" max="4623" width="14.7109375" style="285" customWidth="1"/>
    <col min="4624" max="4624" width="31" style="285" customWidth="1"/>
    <col min="4625" max="4625" width="10.28515625" style="285" customWidth="1"/>
    <col min="4626" max="4864" width="9.140625" style="285"/>
    <col min="4865" max="4865" width="1.7109375" style="285" customWidth="1"/>
    <col min="4866" max="4871" width="0" style="285" hidden="1" customWidth="1"/>
    <col min="4872" max="4872" width="4" style="285" customWidth="1"/>
    <col min="4873" max="4874" width="9.140625" style="285"/>
    <col min="4875" max="4875" width="12.85546875" style="285" customWidth="1"/>
    <col min="4876" max="4876" width="9.140625" style="285"/>
    <col min="4877" max="4879" width="14.7109375" style="285" customWidth="1"/>
    <col min="4880" max="4880" width="31" style="285" customWidth="1"/>
    <col min="4881" max="4881" width="10.28515625" style="285" customWidth="1"/>
    <col min="4882" max="5120" width="9.140625" style="285"/>
    <col min="5121" max="5121" width="1.7109375" style="285" customWidth="1"/>
    <col min="5122" max="5127" width="0" style="285" hidden="1" customWidth="1"/>
    <col min="5128" max="5128" width="4" style="285" customWidth="1"/>
    <col min="5129" max="5130" width="9.140625" style="285"/>
    <col min="5131" max="5131" width="12.85546875" style="285" customWidth="1"/>
    <col min="5132" max="5132" width="9.140625" style="285"/>
    <col min="5133" max="5135" width="14.7109375" style="285" customWidth="1"/>
    <col min="5136" max="5136" width="31" style="285" customWidth="1"/>
    <col min="5137" max="5137" width="10.28515625" style="285" customWidth="1"/>
    <col min="5138" max="5376" width="9.140625" style="285"/>
    <col min="5377" max="5377" width="1.7109375" style="285" customWidth="1"/>
    <col min="5378" max="5383" width="0" style="285" hidden="1" customWidth="1"/>
    <col min="5384" max="5384" width="4" style="285" customWidth="1"/>
    <col min="5385" max="5386" width="9.140625" style="285"/>
    <col min="5387" max="5387" width="12.85546875" style="285" customWidth="1"/>
    <col min="5388" max="5388" width="9.140625" style="285"/>
    <col min="5389" max="5391" width="14.7109375" style="285" customWidth="1"/>
    <col min="5392" max="5392" width="31" style="285" customWidth="1"/>
    <col min="5393" max="5393" width="10.28515625" style="285" customWidth="1"/>
    <col min="5394" max="5632" width="9.140625" style="285"/>
    <col min="5633" max="5633" width="1.7109375" style="285" customWidth="1"/>
    <col min="5634" max="5639" width="0" style="285" hidden="1" customWidth="1"/>
    <col min="5640" max="5640" width="4" style="285" customWidth="1"/>
    <col min="5641" max="5642" width="9.140625" style="285"/>
    <col min="5643" max="5643" width="12.85546875" style="285" customWidth="1"/>
    <col min="5644" max="5644" width="9.140625" style="285"/>
    <col min="5645" max="5647" width="14.7109375" style="285" customWidth="1"/>
    <col min="5648" max="5648" width="31" style="285" customWidth="1"/>
    <col min="5649" max="5649" width="10.28515625" style="285" customWidth="1"/>
    <col min="5650" max="5888" width="9.140625" style="285"/>
    <col min="5889" max="5889" width="1.7109375" style="285" customWidth="1"/>
    <col min="5890" max="5895" width="0" style="285" hidden="1" customWidth="1"/>
    <col min="5896" max="5896" width="4" style="285" customWidth="1"/>
    <col min="5897" max="5898" width="9.140625" style="285"/>
    <col min="5899" max="5899" width="12.85546875" style="285" customWidth="1"/>
    <col min="5900" max="5900" width="9.140625" style="285"/>
    <col min="5901" max="5903" width="14.7109375" style="285" customWidth="1"/>
    <col min="5904" max="5904" width="31" style="285" customWidth="1"/>
    <col min="5905" max="5905" width="10.28515625" style="285" customWidth="1"/>
    <col min="5906" max="6144" width="9.140625" style="285"/>
    <col min="6145" max="6145" width="1.7109375" style="285" customWidth="1"/>
    <col min="6146" max="6151" width="0" style="285" hidden="1" customWidth="1"/>
    <col min="6152" max="6152" width="4" style="285" customWidth="1"/>
    <col min="6153" max="6154" width="9.140625" style="285"/>
    <col min="6155" max="6155" width="12.85546875" style="285" customWidth="1"/>
    <col min="6156" max="6156" width="9.140625" style="285"/>
    <col min="6157" max="6159" width="14.7109375" style="285" customWidth="1"/>
    <col min="6160" max="6160" width="31" style="285" customWidth="1"/>
    <col min="6161" max="6161" width="10.28515625" style="285" customWidth="1"/>
    <col min="6162" max="6400" width="9.140625" style="285"/>
    <col min="6401" max="6401" width="1.7109375" style="285" customWidth="1"/>
    <col min="6402" max="6407" width="0" style="285" hidden="1" customWidth="1"/>
    <col min="6408" max="6408" width="4" style="285" customWidth="1"/>
    <col min="6409" max="6410" width="9.140625" style="285"/>
    <col min="6411" max="6411" width="12.85546875" style="285" customWidth="1"/>
    <col min="6412" max="6412" width="9.140625" style="285"/>
    <col min="6413" max="6415" width="14.7109375" style="285" customWidth="1"/>
    <col min="6416" max="6416" width="31" style="285" customWidth="1"/>
    <col min="6417" max="6417" width="10.28515625" style="285" customWidth="1"/>
    <col min="6418" max="6656" width="9.140625" style="285"/>
    <col min="6657" max="6657" width="1.7109375" style="285" customWidth="1"/>
    <col min="6658" max="6663" width="0" style="285" hidden="1" customWidth="1"/>
    <col min="6664" max="6664" width="4" style="285" customWidth="1"/>
    <col min="6665" max="6666" width="9.140625" style="285"/>
    <col min="6667" max="6667" width="12.85546875" style="285" customWidth="1"/>
    <col min="6668" max="6668" width="9.140625" style="285"/>
    <col min="6669" max="6671" width="14.7109375" style="285" customWidth="1"/>
    <col min="6672" max="6672" width="31" style="285" customWidth="1"/>
    <col min="6673" max="6673" width="10.28515625" style="285" customWidth="1"/>
    <col min="6674" max="6912" width="9.140625" style="285"/>
    <col min="6913" max="6913" width="1.7109375" style="285" customWidth="1"/>
    <col min="6914" max="6919" width="0" style="285" hidden="1" customWidth="1"/>
    <col min="6920" max="6920" width="4" style="285" customWidth="1"/>
    <col min="6921" max="6922" width="9.140625" style="285"/>
    <col min="6923" max="6923" width="12.85546875" style="285" customWidth="1"/>
    <col min="6924" max="6924" width="9.140625" style="285"/>
    <col min="6925" max="6927" width="14.7109375" style="285" customWidth="1"/>
    <col min="6928" max="6928" width="31" style="285" customWidth="1"/>
    <col min="6929" max="6929" width="10.28515625" style="285" customWidth="1"/>
    <col min="6930" max="7168" width="9.140625" style="285"/>
    <col min="7169" max="7169" width="1.7109375" style="285" customWidth="1"/>
    <col min="7170" max="7175" width="0" style="285" hidden="1" customWidth="1"/>
    <col min="7176" max="7176" width="4" style="285" customWidth="1"/>
    <col min="7177" max="7178" width="9.140625" style="285"/>
    <col min="7179" max="7179" width="12.85546875" style="285" customWidth="1"/>
    <col min="7180" max="7180" width="9.140625" style="285"/>
    <col min="7181" max="7183" width="14.7109375" style="285" customWidth="1"/>
    <col min="7184" max="7184" width="31" style="285" customWidth="1"/>
    <col min="7185" max="7185" width="10.28515625" style="285" customWidth="1"/>
    <col min="7186" max="7424" width="9.140625" style="285"/>
    <col min="7425" max="7425" width="1.7109375" style="285" customWidth="1"/>
    <col min="7426" max="7431" width="0" style="285" hidden="1" customWidth="1"/>
    <col min="7432" max="7432" width="4" style="285" customWidth="1"/>
    <col min="7433" max="7434" width="9.140625" style="285"/>
    <col min="7435" max="7435" width="12.85546875" style="285" customWidth="1"/>
    <col min="7436" max="7436" width="9.140625" style="285"/>
    <col min="7437" max="7439" width="14.7109375" style="285" customWidth="1"/>
    <col min="7440" max="7440" width="31" style="285" customWidth="1"/>
    <col min="7441" max="7441" width="10.28515625" style="285" customWidth="1"/>
    <col min="7442" max="7680" width="9.140625" style="285"/>
    <col min="7681" max="7681" width="1.7109375" style="285" customWidth="1"/>
    <col min="7682" max="7687" width="0" style="285" hidden="1" customWidth="1"/>
    <col min="7688" max="7688" width="4" style="285" customWidth="1"/>
    <col min="7689" max="7690" width="9.140625" style="285"/>
    <col min="7691" max="7691" width="12.85546875" style="285" customWidth="1"/>
    <col min="7692" max="7692" width="9.140625" style="285"/>
    <col min="7693" max="7695" width="14.7109375" style="285" customWidth="1"/>
    <col min="7696" max="7696" width="31" style="285" customWidth="1"/>
    <col min="7697" max="7697" width="10.28515625" style="285" customWidth="1"/>
    <col min="7698" max="7936" width="9.140625" style="285"/>
    <col min="7937" max="7937" width="1.7109375" style="285" customWidth="1"/>
    <col min="7938" max="7943" width="0" style="285" hidden="1" customWidth="1"/>
    <col min="7944" max="7944" width="4" style="285" customWidth="1"/>
    <col min="7945" max="7946" width="9.140625" style="285"/>
    <col min="7947" max="7947" width="12.85546875" style="285" customWidth="1"/>
    <col min="7948" max="7948" width="9.140625" style="285"/>
    <col min="7949" max="7951" width="14.7109375" style="285" customWidth="1"/>
    <col min="7952" max="7952" width="31" style="285" customWidth="1"/>
    <col min="7953" max="7953" width="10.28515625" style="285" customWidth="1"/>
    <col min="7954" max="8192" width="9.140625" style="285"/>
    <col min="8193" max="8193" width="1.7109375" style="285" customWidth="1"/>
    <col min="8194" max="8199" width="0" style="285" hidden="1" customWidth="1"/>
    <col min="8200" max="8200" width="4" style="285" customWidth="1"/>
    <col min="8201" max="8202" width="9.140625" style="285"/>
    <col min="8203" max="8203" width="12.85546875" style="285" customWidth="1"/>
    <col min="8204" max="8204" width="9.140625" style="285"/>
    <col min="8205" max="8207" width="14.7109375" style="285" customWidth="1"/>
    <col min="8208" max="8208" width="31" style="285" customWidth="1"/>
    <col min="8209" max="8209" width="10.28515625" style="285" customWidth="1"/>
    <col min="8210" max="8448" width="9.140625" style="285"/>
    <col min="8449" max="8449" width="1.7109375" style="285" customWidth="1"/>
    <col min="8450" max="8455" width="0" style="285" hidden="1" customWidth="1"/>
    <col min="8456" max="8456" width="4" style="285" customWidth="1"/>
    <col min="8457" max="8458" width="9.140625" style="285"/>
    <col min="8459" max="8459" width="12.85546875" style="285" customWidth="1"/>
    <col min="8460" max="8460" width="9.140625" style="285"/>
    <col min="8461" max="8463" width="14.7109375" style="285" customWidth="1"/>
    <col min="8464" max="8464" width="31" style="285" customWidth="1"/>
    <col min="8465" max="8465" width="10.28515625" style="285" customWidth="1"/>
    <col min="8466" max="8704" width="9.140625" style="285"/>
    <col min="8705" max="8705" width="1.7109375" style="285" customWidth="1"/>
    <col min="8706" max="8711" width="0" style="285" hidden="1" customWidth="1"/>
    <col min="8712" max="8712" width="4" style="285" customWidth="1"/>
    <col min="8713" max="8714" width="9.140625" style="285"/>
    <col min="8715" max="8715" width="12.85546875" style="285" customWidth="1"/>
    <col min="8716" max="8716" width="9.140625" style="285"/>
    <col min="8717" max="8719" width="14.7109375" style="285" customWidth="1"/>
    <col min="8720" max="8720" width="31" style="285" customWidth="1"/>
    <col min="8721" max="8721" width="10.28515625" style="285" customWidth="1"/>
    <col min="8722" max="8960" width="9.140625" style="285"/>
    <col min="8961" max="8961" width="1.7109375" style="285" customWidth="1"/>
    <col min="8962" max="8967" width="0" style="285" hidden="1" customWidth="1"/>
    <col min="8968" max="8968" width="4" style="285" customWidth="1"/>
    <col min="8969" max="8970" width="9.140625" style="285"/>
    <col min="8971" max="8971" width="12.85546875" style="285" customWidth="1"/>
    <col min="8972" max="8972" width="9.140625" style="285"/>
    <col min="8973" max="8975" width="14.7109375" style="285" customWidth="1"/>
    <col min="8976" max="8976" width="31" style="285" customWidth="1"/>
    <col min="8977" max="8977" width="10.28515625" style="285" customWidth="1"/>
    <col min="8978" max="9216" width="9.140625" style="285"/>
    <col min="9217" max="9217" width="1.7109375" style="285" customWidth="1"/>
    <col min="9218" max="9223" width="0" style="285" hidden="1" customWidth="1"/>
    <col min="9224" max="9224" width="4" style="285" customWidth="1"/>
    <col min="9225" max="9226" width="9.140625" style="285"/>
    <col min="9227" max="9227" width="12.85546875" style="285" customWidth="1"/>
    <col min="9228" max="9228" width="9.140625" style="285"/>
    <col min="9229" max="9231" width="14.7109375" style="285" customWidth="1"/>
    <col min="9232" max="9232" width="31" style="285" customWidth="1"/>
    <col min="9233" max="9233" width="10.28515625" style="285" customWidth="1"/>
    <col min="9234" max="9472" width="9.140625" style="285"/>
    <col min="9473" max="9473" width="1.7109375" style="285" customWidth="1"/>
    <col min="9474" max="9479" width="0" style="285" hidden="1" customWidth="1"/>
    <col min="9480" max="9480" width="4" style="285" customWidth="1"/>
    <col min="9481" max="9482" width="9.140625" style="285"/>
    <col min="9483" max="9483" width="12.85546875" style="285" customWidth="1"/>
    <col min="9484" max="9484" width="9.140625" style="285"/>
    <col min="9485" max="9487" width="14.7109375" style="285" customWidth="1"/>
    <col min="9488" max="9488" width="31" style="285" customWidth="1"/>
    <col min="9489" max="9489" width="10.28515625" style="285" customWidth="1"/>
    <col min="9490" max="9728" width="9.140625" style="285"/>
    <col min="9729" max="9729" width="1.7109375" style="285" customWidth="1"/>
    <col min="9730" max="9735" width="0" style="285" hidden="1" customWidth="1"/>
    <col min="9736" max="9736" width="4" style="285" customWidth="1"/>
    <col min="9737" max="9738" width="9.140625" style="285"/>
    <col min="9739" max="9739" width="12.85546875" style="285" customWidth="1"/>
    <col min="9740" max="9740" width="9.140625" style="285"/>
    <col min="9741" max="9743" width="14.7109375" style="285" customWidth="1"/>
    <col min="9744" max="9744" width="31" style="285" customWidth="1"/>
    <col min="9745" max="9745" width="10.28515625" style="285" customWidth="1"/>
    <col min="9746" max="9984" width="9.140625" style="285"/>
    <col min="9985" max="9985" width="1.7109375" style="285" customWidth="1"/>
    <col min="9986" max="9991" width="0" style="285" hidden="1" customWidth="1"/>
    <col min="9992" max="9992" width="4" style="285" customWidth="1"/>
    <col min="9993" max="9994" width="9.140625" style="285"/>
    <col min="9995" max="9995" width="12.85546875" style="285" customWidth="1"/>
    <col min="9996" max="9996" width="9.140625" style="285"/>
    <col min="9997" max="9999" width="14.7109375" style="285" customWidth="1"/>
    <col min="10000" max="10000" width="31" style="285" customWidth="1"/>
    <col min="10001" max="10001" width="10.28515625" style="285" customWidth="1"/>
    <col min="10002" max="10240" width="9.140625" style="285"/>
    <col min="10241" max="10241" width="1.7109375" style="285" customWidth="1"/>
    <col min="10242" max="10247" width="0" style="285" hidden="1" customWidth="1"/>
    <col min="10248" max="10248" width="4" style="285" customWidth="1"/>
    <col min="10249" max="10250" width="9.140625" style="285"/>
    <col min="10251" max="10251" width="12.85546875" style="285" customWidth="1"/>
    <col min="10252" max="10252" width="9.140625" style="285"/>
    <col min="10253" max="10255" width="14.7109375" style="285" customWidth="1"/>
    <col min="10256" max="10256" width="31" style="285" customWidth="1"/>
    <col min="10257" max="10257" width="10.28515625" style="285" customWidth="1"/>
    <col min="10258" max="10496" width="9.140625" style="285"/>
    <col min="10497" max="10497" width="1.7109375" style="285" customWidth="1"/>
    <col min="10498" max="10503" width="0" style="285" hidden="1" customWidth="1"/>
    <col min="10504" max="10504" width="4" style="285" customWidth="1"/>
    <col min="10505" max="10506" width="9.140625" style="285"/>
    <col min="10507" max="10507" width="12.85546875" style="285" customWidth="1"/>
    <col min="10508" max="10508" width="9.140625" style="285"/>
    <col min="10509" max="10511" width="14.7109375" style="285" customWidth="1"/>
    <col min="10512" max="10512" width="31" style="285" customWidth="1"/>
    <col min="10513" max="10513" width="10.28515625" style="285" customWidth="1"/>
    <col min="10514" max="10752" width="9.140625" style="285"/>
    <col min="10753" max="10753" width="1.7109375" style="285" customWidth="1"/>
    <col min="10754" max="10759" width="0" style="285" hidden="1" customWidth="1"/>
    <col min="10760" max="10760" width="4" style="285" customWidth="1"/>
    <col min="10761" max="10762" width="9.140625" style="285"/>
    <col min="10763" max="10763" width="12.85546875" style="285" customWidth="1"/>
    <col min="10764" max="10764" width="9.140625" style="285"/>
    <col min="10765" max="10767" width="14.7109375" style="285" customWidth="1"/>
    <col min="10768" max="10768" width="31" style="285" customWidth="1"/>
    <col min="10769" max="10769" width="10.28515625" style="285" customWidth="1"/>
    <col min="10770" max="11008" width="9.140625" style="285"/>
    <col min="11009" max="11009" width="1.7109375" style="285" customWidth="1"/>
    <col min="11010" max="11015" width="0" style="285" hidden="1" customWidth="1"/>
    <col min="11016" max="11016" width="4" style="285" customWidth="1"/>
    <col min="11017" max="11018" width="9.140625" style="285"/>
    <col min="11019" max="11019" width="12.85546875" style="285" customWidth="1"/>
    <col min="11020" max="11020" width="9.140625" style="285"/>
    <col min="11021" max="11023" width="14.7109375" style="285" customWidth="1"/>
    <col min="11024" max="11024" width="31" style="285" customWidth="1"/>
    <col min="11025" max="11025" width="10.28515625" style="285" customWidth="1"/>
    <col min="11026" max="11264" width="9.140625" style="285"/>
    <col min="11265" max="11265" width="1.7109375" style="285" customWidth="1"/>
    <col min="11266" max="11271" width="0" style="285" hidden="1" customWidth="1"/>
    <col min="11272" max="11272" width="4" style="285" customWidth="1"/>
    <col min="11273" max="11274" width="9.140625" style="285"/>
    <col min="11275" max="11275" width="12.85546875" style="285" customWidth="1"/>
    <col min="11276" max="11276" width="9.140625" style="285"/>
    <col min="11277" max="11279" width="14.7109375" style="285" customWidth="1"/>
    <col min="11280" max="11280" width="31" style="285" customWidth="1"/>
    <col min="11281" max="11281" width="10.28515625" style="285" customWidth="1"/>
    <col min="11282" max="11520" width="9.140625" style="285"/>
    <col min="11521" max="11521" width="1.7109375" style="285" customWidth="1"/>
    <col min="11522" max="11527" width="0" style="285" hidden="1" customWidth="1"/>
    <col min="11528" max="11528" width="4" style="285" customWidth="1"/>
    <col min="11529" max="11530" width="9.140625" style="285"/>
    <col min="11531" max="11531" width="12.85546875" style="285" customWidth="1"/>
    <col min="11532" max="11532" width="9.140625" style="285"/>
    <col min="11533" max="11535" width="14.7109375" style="285" customWidth="1"/>
    <col min="11536" max="11536" width="31" style="285" customWidth="1"/>
    <col min="11537" max="11537" width="10.28515625" style="285" customWidth="1"/>
    <col min="11538" max="11776" width="9.140625" style="285"/>
    <col min="11777" max="11777" width="1.7109375" style="285" customWidth="1"/>
    <col min="11778" max="11783" width="0" style="285" hidden="1" customWidth="1"/>
    <col min="11784" max="11784" width="4" style="285" customWidth="1"/>
    <col min="11785" max="11786" width="9.140625" style="285"/>
    <col min="11787" max="11787" width="12.85546875" style="285" customWidth="1"/>
    <col min="11788" max="11788" width="9.140625" style="285"/>
    <col min="11789" max="11791" width="14.7109375" style="285" customWidth="1"/>
    <col min="11792" max="11792" width="31" style="285" customWidth="1"/>
    <col min="11793" max="11793" width="10.28515625" style="285" customWidth="1"/>
    <col min="11794" max="12032" width="9.140625" style="285"/>
    <col min="12033" max="12033" width="1.7109375" style="285" customWidth="1"/>
    <col min="12034" max="12039" width="0" style="285" hidden="1" customWidth="1"/>
    <col min="12040" max="12040" width="4" style="285" customWidth="1"/>
    <col min="12041" max="12042" width="9.140625" style="285"/>
    <col min="12043" max="12043" width="12.85546875" style="285" customWidth="1"/>
    <col min="12044" max="12044" width="9.140625" style="285"/>
    <col min="12045" max="12047" width="14.7109375" style="285" customWidth="1"/>
    <col min="12048" max="12048" width="31" style="285" customWidth="1"/>
    <col min="12049" max="12049" width="10.28515625" style="285" customWidth="1"/>
    <col min="12050" max="12288" width="9.140625" style="285"/>
    <col min="12289" max="12289" width="1.7109375" style="285" customWidth="1"/>
    <col min="12290" max="12295" width="0" style="285" hidden="1" customWidth="1"/>
    <col min="12296" max="12296" width="4" style="285" customWidth="1"/>
    <col min="12297" max="12298" width="9.140625" style="285"/>
    <col min="12299" max="12299" width="12.85546875" style="285" customWidth="1"/>
    <col min="12300" max="12300" width="9.140625" style="285"/>
    <col min="12301" max="12303" width="14.7109375" style="285" customWidth="1"/>
    <col min="12304" max="12304" width="31" style="285" customWidth="1"/>
    <col min="12305" max="12305" width="10.28515625" style="285" customWidth="1"/>
    <col min="12306" max="12544" width="9.140625" style="285"/>
    <col min="12545" max="12545" width="1.7109375" style="285" customWidth="1"/>
    <col min="12546" max="12551" width="0" style="285" hidden="1" customWidth="1"/>
    <col min="12552" max="12552" width="4" style="285" customWidth="1"/>
    <col min="12553" max="12554" width="9.140625" style="285"/>
    <col min="12555" max="12555" width="12.85546875" style="285" customWidth="1"/>
    <col min="12556" max="12556" width="9.140625" style="285"/>
    <col min="12557" max="12559" width="14.7109375" style="285" customWidth="1"/>
    <col min="12560" max="12560" width="31" style="285" customWidth="1"/>
    <col min="12561" max="12561" width="10.28515625" style="285" customWidth="1"/>
    <col min="12562" max="12800" width="9.140625" style="285"/>
    <col min="12801" max="12801" width="1.7109375" style="285" customWidth="1"/>
    <col min="12802" max="12807" width="0" style="285" hidden="1" customWidth="1"/>
    <col min="12808" max="12808" width="4" style="285" customWidth="1"/>
    <col min="12809" max="12810" width="9.140625" style="285"/>
    <col min="12811" max="12811" width="12.85546875" style="285" customWidth="1"/>
    <col min="12812" max="12812" width="9.140625" style="285"/>
    <col min="12813" max="12815" width="14.7109375" style="285" customWidth="1"/>
    <col min="12816" max="12816" width="31" style="285" customWidth="1"/>
    <col min="12817" max="12817" width="10.28515625" style="285" customWidth="1"/>
    <col min="12818" max="13056" width="9.140625" style="285"/>
    <col min="13057" max="13057" width="1.7109375" style="285" customWidth="1"/>
    <col min="13058" max="13063" width="0" style="285" hidden="1" customWidth="1"/>
    <col min="13064" max="13064" width="4" style="285" customWidth="1"/>
    <col min="13065" max="13066" width="9.140625" style="285"/>
    <col min="13067" max="13067" width="12.85546875" style="285" customWidth="1"/>
    <col min="13068" max="13068" width="9.140625" style="285"/>
    <col min="13069" max="13071" width="14.7109375" style="285" customWidth="1"/>
    <col min="13072" max="13072" width="31" style="285" customWidth="1"/>
    <col min="13073" max="13073" width="10.28515625" style="285" customWidth="1"/>
    <col min="13074" max="13312" width="9.140625" style="285"/>
    <col min="13313" max="13313" width="1.7109375" style="285" customWidth="1"/>
    <col min="13314" max="13319" width="0" style="285" hidden="1" customWidth="1"/>
    <col min="13320" max="13320" width="4" style="285" customWidth="1"/>
    <col min="13321" max="13322" width="9.140625" style="285"/>
    <col min="13323" max="13323" width="12.85546875" style="285" customWidth="1"/>
    <col min="13324" max="13324" width="9.140625" style="285"/>
    <col min="13325" max="13327" width="14.7109375" style="285" customWidth="1"/>
    <col min="13328" max="13328" width="31" style="285" customWidth="1"/>
    <col min="13329" max="13329" width="10.28515625" style="285" customWidth="1"/>
    <col min="13330" max="13568" width="9.140625" style="285"/>
    <col min="13569" max="13569" width="1.7109375" style="285" customWidth="1"/>
    <col min="13570" max="13575" width="0" style="285" hidden="1" customWidth="1"/>
    <col min="13576" max="13576" width="4" style="285" customWidth="1"/>
    <col min="13577" max="13578" width="9.140625" style="285"/>
    <col min="13579" max="13579" width="12.85546875" style="285" customWidth="1"/>
    <col min="13580" max="13580" width="9.140625" style="285"/>
    <col min="13581" max="13583" width="14.7109375" style="285" customWidth="1"/>
    <col min="13584" max="13584" width="31" style="285" customWidth="1"/>
    <col min="13585" max="13585" width="10.28515625" style="285" customWidth="1"/>
    <col min="13586" max="13824" width="9.140625" style="285"/>
    <col min="13825" max="13825" width="1.7109375" style="285" customWidth="1"/>
    <col min="13826" max="13831" width="0" style="285" hidden="1" customWidth="1"/>
    <col min="13832" max="13832" width="4" style="285" customWidth="1"/>
    <col min="13833" max="13834" width="9.140625" style="285"/>
    <col min="13835" max="13835" width="12.85546875" style="285" customWidth="1"/>
    <col min="13836" max="13836" width="9.140625" style="285"/>
    <col min="13837" max="13839" width="14.7109375" style="285" customWidth="1"/>
    <col min="13840" max="13840" width="31" style="285" customWidth="1"/>
    <col min="13841" max="13841" width="10.28515625" style="285" customWidth="1"/>
    <col min="13842" max="14080" width="9.140625" style="285"/>
    <col min="14081" max="14081" width="1.7109375" style="285" customWidth="1"/>
    <col min="14082" max="14087" width="0" style="285" hidden="1" customWidth="1"/>
    <col min="14088" max="14088" width="4" style="285" customWidth="1"/>
    <col min="14089" max="14090" width="9.140625" style="285"/>
    <col min="14091" max="14091" width="12.85546875" style="285" customWidth="1"/>
    <col min="14092" max="14092" width="9.140625" style="285"/>
    <col min="14093" max="14095" width="14.7109375" style="285" customWidth="1"/>
    <col min="14096" max="14096" width="31" style="285" customWidth="1"/>
    <col min="14097" max="14097" width="10.28515625" style="285" customWidth="1"/>
    <col min="14098" max="14336" width="9.140625" style="285"/>
    <col min="14337" max="14337" width="1.7109375" style="285" customWidth="1"/>
    <col min="14338" max="14343" width="0" style="285" hidden="1" customWidth="1"/>
    <col min="14344" max="14344" width="4" style="285" customWidth="1"/>
    <col min="14345" max="14346" width="9.140625" style="285"/>
    <col min="14347" max="14347" width="12.85546875" style="285" customWidth="1"/>
    <col min="14348" max="14348" width="9.140625" style="285"/>
    <col min="14349" max="14351" width="14.7109375" style="285" customWidth="1"/>
    <col min="14352" max="14352" width="31" style="285" customWidth="1"/>
    <col min="14353" max="14353" width="10.28515625" style="285" customWidth="1"/>
    <col min="14354" max="14592" width="9.140625" style="285"/>
    <col min="14593" max="14593" width="1.7109375" style="285" customWidth="1"/>
    <col min="14594" max="14599" width="0" style="285" hidden="1" customWidth="1"/>
    <col min="14600" max="14600" width="4" style="285" customWidth="1"/>
    <col min="14601" max="14602" width="9.140625" style="285"/>
    <col min="14603" max="14603" width="12.85546875" style="285" customWidth="1"/>
    <col min="14604" max="14604" width="9.140625" style="285"/>
    <col min="14605" max="14607" width="14.7109375" style="285" customWidth="1"/>
    <col min="14608" max="14608" width="31" style="285" customWidth="1"/>
    <col min="14609" max="14609" width="10.28515625" style="285" customWidth="1"/>
    <col min="14610" max="14848" width="9.140625" style="285"/>
    <col min="14849" max="14849" width="1.7109375" style="285" customWidth="1"/>
    <col min="14850" max="14855" width="0" style="285" hidden="1" customWidth="1"/>
    <col min="14856" max="14856" width="4" style="285" customWidth="1"/>
    <col min="14857" max="14858" width="9.140625" style="285"/>
    <col min="14859" max="14859" width="12.85546875" style="285" customWidth="1"/>
    <col min="14860" max="14860" width="9.140625" style="285"/>
    <col min="14861" max="14863" width="14.7109375" style="285" customWidth="1"/>
    <col min="14864" max="14864" width="31" style="285" customWidth="1"/>
    <col min="14865" max="14865" width="10.28515625" style="285" customWidth="1"/>
    <col min="14866" max="15104" width="9.140625" style="285"/>
    <col min="15105" max="15105" width="1.7109375" style="285" customWidth="1"/>
    <col min="15106" max="15111" width="0" style="285" hidden="1" customWidth="1"/>
    <col min="15112" max="15112" width="4" style="285" customWidth="1"/>
    <col min="15113" max="15114" width="9.140625" style="285"/>
    <col min="15115" max="15115" width="12.85546875" style="285" customWidth="1"/>
    <col min="15116" max="15116" width="9.140625" style="285"/>
    <col min="15117" max="15119" width="14.7109375" style="285" customWidth="1"/>
    <col min="15120" max="15120" width="31" style="285" customWidth="1"/>
    <col min="15121" max="15121" width="10.28515625" style="285" customWidth="1"/>
    <col min="15122" max="15360" width="9.140625" style="285"/>
    <col min="15361" max="15361" width="1.7109375" style="285" customWidth="1"/>
    <col min="15362" max="15367" width="0" style="285" hidden="1" customWidth="1"/>
    <col min="15368" max="15368" width="4" style="285" customWidth="1"/>
    <col min="15369" max="15370" width="9.140625" style="285"/>
    <col min="15371" max="15371" width="12.85546875" style="285" customWidth="1"/>
    <col min="15372" max="15372" width="9.140625" style="285"/>
    <col min="15373" max="15375" width="14.7109375" style="285" customWidth="1"/>
    <col min="15376" max="15376" width="31" style="285" customWidth="1"/>
    <col min="15377" max="15377" width="10.28515625" style="285" customWidth="1"/>
    <col min="15378" max="15616" width="9.140625" style="285"/>
    <col min="15617" max="15617" width="1.7109375" style="285" customWidth="1"/>
    <col min="15618" max="15623" width="0" style="285" hidden="1" customWidth="1"/>
    <col min="15624" max="15624" width="4" style="285" customWidth="1"/>
    <col min="15625" max="15626" width="9.140625" style="285"/>
    <col min="15627" max="15627" width="12.85546875" style="285" customWidth="1"/>
    <col min="15628" max="15628" width="9.140625" style="285"/>
    <col min="15629" max="15631" width="14.7109375" style="285" customWidth="1"/>
    <col min="15632" max="15632" width="31" style="285" customWidth="1"/>
    <col min="15633" max="15633" width="10.28515625" style="285" customWidth="1"/>
    <col min="15634" max="15872" width="9.140625" style="285"/>
    <col min="15873" max="15873" width="1.7109375" style="285" customWidth="1"/>
    <col min="15874" max="15879" width="0" style="285" hidden="1" customWidth="1"/>
    <col min="15880" max="15880" width="4" style="285" customWidth="1"/>
    <col min="15881" max="15882" width="9.140625" style="285"/>
    <col min="15883" max="15883" width="12.85546875" style="285" customWidth="1"/>
    <col min="15884" max="15884" width="9.140625" style="285"/>
    <col min="15885" max="15887" width="14.7109375" style="285" customWidth="1"/>
    <col min="15888" max="15888" width="31" style="285" customWidth="1"/>
    <col min="15889" max="15889" width="10.28515625" style="285" customWidth="1"/>
    <col min="15890" max="16128" width="9.140625" style="285"/>
    <col min="16129" max="16129" width="1.7109375" style="285" customWidth="1"/>
    <col min="16130" max="16135" width="0" style="285" hidden="1" customWidth="1"/>
    <col min="16136" max="16136" width="4" style="285" customWidth="1"/>
    <col min="16137" max="16138" width="9.140625" style="285"/>
    <col min="16139" max="16139" width="12.85546875" style="285" customWidth="1"/>
    <col min="16140" max="16140" width="9.140625" style="285"/>
    <col min="16141" max="16143" width="14.7109375" style="285" customWidth="1"/>
    <col min="16144" max="16144" width="31" style="285" customWidth="1"/>
    <col min="16145" max="16145" width="10.28515625" style="285" customWidth="1"/>
    <col min="16146" max="16384" width="9.140625" style="285"/>
  </cols>
  <sheetData>
    <row r="2" spans="2:16">
      <c r="C2" s="286"/>
      <c r="D2" s="286"/>
      <c r="E2" s="286"/>
      <c r="F2" s="286"/>
      <c r="G2" s="286"/>
      <c r="H2" s="286"/>
      <c r="I2" s="286" t="s">
        <v>221</v>
      </c>
      <c r="J2" s="286"/>
      <c r="K2" s="286"/>
      <c r="L2" s="286"/>
      <c r="M2" s="286"/>
    </row>
    <row r="4" spans="2:16">
      <c r="C4" s="286"/>
      <c r="D4" s="286"/>
      <c r="E4" s="286"/>
      <c r="F4" s="286"/>
      <c r="G4" s="286"/>
      <c r="H4" s="286"/>
      <c r="I4" s="286" t="s">
        <v>222</v>
      </c>
      <c r="J4" s="286"/>
      <c r="K4" s="286"/>
      <c r="L4" s="286"/>
      <c r="M4" s="286"/>
    </row>
    <row r="6" spans="2:16">
      <c r="B6" s="822" t="s">
        <v>223</v>
      </c>
      <c r="C6" s="822"/>
      <c r="D6" s="822"/>
      <c r="E6" s="822"/>
      <c r="F6" s="822"/>
      <c r="G6" s="822"/>
      <c r="I6" s="287" t="s">
        <v>224</v>
      </c>
      <c r="J6" s="287"/>
      <c r="K6" s="287"/>
      <c r="L6" s="287"/>
      <c r="M6" s="378" t="s">
        <v>225</v>
      </c>
      <c r="N6" s="378" t="s">
        <v>226</v>
      </c>
      <c r="O6" s="378" t="s">
        <v>227</v>
      </c>
    </row>
    <row r="8" spans="2:16">
      <c r="B8" s="286" t="s">
        <v>228</v>
      </c>
      <c r="C8" s="286"/>
      <c r="D8" s="286"/>
      <c r="E8" s="286"/>
      <c r="F8" s="288">
        <v>-26726</v>
      </c>
      <c r="G8" s="288">
        <v>-26726</v>
      </c>
      <c r="I8" s="286" t="s">
        <v>281</v>
      </c>
      <c r="J8" s="286"/>
      <c r="K8" s="286"/>
      <c r="L8" s="286"/>
      <c r="M8" s="288">
        <v>65351</v>
      </c>
      <c r="N8" s="288">
        <v>292644</v>
      </c>
      <c r="O8" s="288">
        <f>SUM(M8:N8)</f>
        <v>357995</v>
      </c>
      <c r="P8" s="289"/>
    </row>
    <row r="9" spans="2:16">
      <c r="F9" s="290"/>
      <c r="G9" s="290"/>
      <c r="M9" s="290"/>
      <c r="N9" s="290"/>
      <c r="O9" s="290"/>
      <c r="P9" s="289"/>
    </row>
    <row r="10" spans="2:16">
      <c r="B10" s="286" t="s">
        <v>228</v>
      </c>
      <c r="C10" s="286"/>
      <c r="D10" s="286"/>
      <c r="E10" s="286"/>
      <c r="F10" s="288">
        <v>-26726</v>
      </c>
      <c r="G10" s="288">
        <v>-26726</v>
      </c>
      <c r="I10" s="286" t="s">
        <v>321</v>
      </c>
      <c r="L10" s="291"/>
      <c r="M10" s="288">
        <v>195617</v>
      </c>
      <c r="N10" s="288">
        <v>207826</v>
      </c>
      <c r="O10" s="288">
        <f>SUM(M10:N10)</f>
        <v>403443</v>
      </c>
      <c r="P10" s="292"/>
    </row>
    <row r="11" spans="2:16">
      <c r="B11" s="293" t="s">
        <v>229</v>
      </c>
      <c r="E11" s="291">
        <v>0.42</v>
      </c>
      <c r="F11" s="294">
        <v>6444</v>
      </c>
      <c r="G11" s="294">
        <v>6444</v>
      </c>
      <c r="I11" s="293"/>
      <c r="L11" s="291"/>
      <c r="M11" s="294"/>
      <c r="N11" s="294"/>
      <c r="O11" s="294"/>
      <c r="P11" s="289"/>
    </row>
    <row r="12" spans="2:16">
      <c r="B12" s="293" t="s">
        <v>230</v>
      </c>
      <c r="E12" s="291">
        <v>0.42</v>
      </c>
      <c r="F12" s="294">
        <v>6444</v>
      </c>
      <c r="G12" s="294">
        <v>6444</v>
      </c>
      <c r="I12" s="286" t="s">
        <v>322</v>
      </c>
      <c r="L12" s="295"/>
      <c r="M12" s="288">
        <f>-'2022CAPEX'!E47</f>
        <v>-215263.33</v>
      </c>
      <c r="N12" s="288">
        <v>0</v>
      </c>
      <c r="O12" s="288">
        <f>SUM(M12:N12)</f>
        <v>-215263.33</v>
      </c>
      <c r="P12" s="289"/>
    </row>
    <row r="13" spans="2:16" ht="13.5" thickBot="1">
      <c r="B13" s="293"/>
      <c r="E13" s="291"/>
      <c r="F13" s="294"/>
      <c r="G13" s="294"/>
      <c r="I13" s="286"/>
      <c r="L13" s="295"/>
      <c r="M13" s="288"/>
      <c r="N13" s="288"/>
      <c r="O13" s="288"/>
      <c r="P13" s="289"/>
    </row>
    <row r="14" spans="2:16" ht="14.25" thickTop="1" thickBot="1">
      <c r="B14" s="293" t="s">
        <v>231</v>
      </c>
      <c r="E14" s="291">
        <v>0.42</v>
      </c>
      <c r="F14" s="294">
        <v>6444</v>
      </c>
      <c r="G14" s="294">
        <v>6444</v>
      </c>
      <c r="I14" s="296" t="s">
        <v>328</v>
      </c>
      <c r="J14" s="296"/>
      <c r="K14" s="296"/>
      <c r="L14" s="296"/>
      <c r="M14" s="297">
        <f>SUM(M8:M12)</f>
        <v>45704.670000000013</v>
      </c>
      <c r="N14" s="297">
        <f>SUM(N8:N12)</f>
        <v>500470</v>
      </c>
      <c r="O14" s="297">
        <f>SUM(O8:O12)</f>
        <v>546174.67000000004</v>
      </c>
      <c r="P14" s="292"/>
    </row>
    <row r="15" spans="2:16" ht="13.5" thickTop="1">
      <c r="B15" s="293" t="s">
        <v>232</v>
      </c>
      <c r="E15" s="291">
        <v>0.42</v>
      </c>
      <c r="F15" s="294">
        <v>6444</v>
      </c>
      <c r="G15" s="294">
        <v>6444</v>
      </c>
      <c r="I15" s="293"/>
      <c r="L15" s="291"/>
      <c r="M15" s="294"/>
      <c r="N15" s="290"/>
      <c r="O15" s="290"/>
    </row>
    <row r="16" spans="2:16">
      <c r="I16" s="286"/>
      <c r="L16" s="291"/>
      <c r="M16" s="288"/>
      <c r="N16" s="288"/>
      <c r="O16" s="288"/>
    </row>
    <row r="17" spans="2:16">
      <c r="B17" s="293"/>
      <c r="E17" s="291"/>
      <c r="F17" s="294"/>
      <c r="G17" s="294"/>
      <c r="I17" s="286" t="s">
        <v>323</v>
      </c>
      <c r="L17" s="295"/>
      <c r="M17" s="288">
        <f>(19562*2)+41694</f>
        <v>80818</v>
      </c>
      <c r="N17" s="288">
        <f>41694-41694</f>
        <v>0</v>
      </c>
      <c r="O17" s="288">
        <f t="shared" ref="O17:O19" si="0">SUM(M17:N17)</f>
        <v>80818</v>
      </c>
      <c r="P17" s="289"/>
    </row>
    <row r="18" spans="2:16">
      <c r="I18" s="286"/>
      <c r="L18" s="291"/>
      <c r="M18" s="288"/>
      <c r="N18" s="288"/>
      <c r="O18" s="288"/>
    </row>
    <row r="19" spans="2:16">
      <c r="I19" s="286" t="s">
        <v>324</v>
      </c>
      <c r="L19" s="291"/>
      <c r="M19" s="288">
        <f>-'2022CAPEX'!G47</f>
        <v>-43920.66</v>
      </c>
      <c r="N19" s="288">
        <v>0</v>
      </c>
      <c r="O19" s="288">
        <f t="shared" si="0"/>
        <v>-43920.66</v>
      </c>
    </row>
    <row r="20" spans="2:16" ht="13.5" thickBot="1">
      <c r="I20" s="286"/>
      <c r="L20" s="291"/>
      <c r="M20" s="288"/>
      <c r="N20" s="288"/>
      <c r="O20" s="288"/>
    </row>
    <row r="21" spans="2:16" ht="14.25" thickTop="1" thickBot="1">
      <c r="B21" s="293"/>
      <c r="E21" s="291"/>
      <c r="F21" s="294"/>
      <c r="G21" s="294"/>
      <c r="I21" s="296" t="s">
        <v>329</v>
      </c>
      <c r="J21" s="296"/>
      <c r="K21" s="296"/>
      <c r="L21" s="296"/>
      <c r="M21" s="297">
        <f>SUM(M14:M20)</f>
        <v>82602.010000000009</v>
      </c>
      <c r="N21" s="297">
        <f>SUM(N14:N20)</f>
        <v>500470</v>
      </c>
      <c r="O21" s="297">
        <f>SUM(O14:O20)</f>
        <v>583072.01</v>
      </c>
      <c r="P21" s="292"/>
    </row>
    <row r="22" spans="2:16" ht="13.5" thickTop="1">
      <c r="I22" s="286"/>
      <c r="J22" s="286"/>
      <c r="K22" s="286"/>
      <c r="L22" s="286"/>
      <c r="M22" s="288"/>
      <c r="N22" s="288"/>
      <c r="O22" s="288"/>
    </row>
    <row r="23" spans="2:16">
      <c r="M23" s="290"/>
      <c r="N23" s="290"/>
      <c r="O23" s="290"/>
    </row>
    <row r="24" spans="2:16">
      <c r="B24" s="293"/>
      <c r="E24" s="291"/>
      <c r="F24" s="294"/>
      <c r="G24" s="294"/>
      <c r="I24" s="286" t="s">
        <v>330</v>
      </c>
      <c r="L24" s="295"/>
      <c r="M24" s="288">
        <f>19562*12</f>
        <v>234744</v>
      </c>
      <c r="N24" s="288">
        <f>(20847*12)*0.5</f>
        <v>125082</v>
      </c>
      <c r="O24" s="288">
        <f t="shared" ref="O24" si="1">SUM(M24:N24)</f>
        <v>359826</v>
      </c>
      <c r="P24" s="289"/>
    </row>
    <row r="25" spans="2:16">
      <c r="I25" s="286"/>
      <c r="L25" s="291"/>
      <c r="M25" s="288"/>
      <c r="N25" s="288"/>
      <c r="O25" s="288"/>
    </row>
    <row r="26" spans="2:16">
      <c r="I26" s="286" t="s">
        <v>331</v>
      </c>
      <c r="L26" s="291"/>
      <c r="M26" s="288">
        <f>-'2023CAPEX'!C55</f>
        <v>-299475</v>
      </c>
      <c r="N26" s="288">
        <v>0</v>
      </c>
      <c r="O26" s="288">
        <f t="shared" ref="O26" si="2">SUM(M26:N26)</f>
        <v>-299475</v>
      </c>
    </row>
    <row r="27" spans="2:16" ht="13.5" thickBot="1">
      <c r="I27" s="286"/>
      <c r="L27" s="291"/>
      <c r="M27" s="288"/>
      <c r="N27" s="288"/>
      <c r="O27" s="288"/>
    </row>
    <row r="28" spans="2:16" ht="14.25" thickTop="1" thickBot="1">
      <c r="B28" s="293"/>
      <c r="E28" s="291"/>
      <c r="F28" s="294"/>
      <c r="G28" s="294"/>
      <c r="I28" s="296" t="s">
        <v>332</v>
      </c>
      <c r="J28" s="296"/>
      <c r="K28" s="296"/>
      <c r="L28" s="296"/>
      <c r="M28" s="297">
        <f>SUM(M21:M27)</f>
        <v>17871.010000000009</v>
      </c>
      <c r="N28" s="297">
        <f>SUM(N21:N27)</f>
        <v>625552</v>
      </c>
      <c r="O28" s="297">
        <f>SUM(O21:O27)</f>
        <v>643423.01</v>
      </c>
      <c r="P28" s="292"/>
    </row>
    <row r="29" spans="2:16" ht="13.5" thickTop="1">
      <c r="I29" s="286"/>
      <c r="L29" s="291"/>
      <c r="M29" s="288"/>
      <c r="N29" s="288"/>
      <c r="O29" s="288"/>
    </row>
    <row r="30" spans="2:16">
      <c r="M30" s="290"/>
      <c r="N30" s="290"/>
      <c r="O30" s="290"/>
    </row>
    <row r="31" spans="2:16">
      <c r="I31" s="286"/>
      <c r="L31" s="291"/>
      <c r="M31" s="288"/>
      <c r="N31" s="288"/>
      <c r="O31" s="288"/>
    </row>
    <row r="32" spans="2:16">
      <c r="I32" s="286"/>
      <c r="L32" s="291"/>
      <c r="M32" s="288"/>
      <c r="N32" s="288"/>
      <c r="O32" s="288"/>
    </row>
    <row r="33" spans="9:15">
      <c r="I33" s="286"/>
      <c r="J33" s="286"/>
      <c r="K33" s="286"/>
      <c r="L33" s="286"/>
      <c r="M33" s="288"/>
      <c r="N33" s="288"/>
      <c r="O33" s="288"/>
    </row>
    <row r="35" spans="9:15">
      <c r="I35" s="286"/>
      <c r="J35" s="286"/>
      <c r="K35" s="286"/>
      <c r="L35" s="286"/>
      <c r="M35" s="288"/>
      <c r="N35" s="288"/>
      <c r="O35" s="288"/>
    </row>
  </sheetData>
  <mergeCells count="1">
    <mergeCell ref="B6:G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2023Bud1</vt:lpstr>
      <vt:lpstr>2023Bud2</vt:lpstr>
      <vt:lpstr>Payroll</vt:lpstr>
      <vt:lpstr>2022CAPEX</vt:lpstr>
      <vt:lpstr>2022MAJOR</vt:lpstr>
      <vt:lpstr>2022FLOW</vt:lpstr>
      <vt:lpstr>2023CAPEX</vt:lpstr>
      <vt:lpstr>2023MAJOR</vt:lpstr>
      <vt:lpstr>2023FLOW</vt:lpstr>
      <vt:lpstr>END</vt:lpstr>
      <vt:lpstr>'2022CAPEX'!Print_Area</vt:lpstr>
      <vt:lpstr>'2022MAJOR'!Print_Area</vt:lpstr>
      <vt:lpstr>'2023Bud1'!Print_Area</vt:lpstr>
      <vt:lpstr>'2023Bud2'!Print_Area</vt:lpstr>
      <vt:lpstr>'2023CAPEX'!Print_Area</vt:lpstr>
      <vt:lpstr>'2023MAJOR'!Print_Area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Martin</dc:creator>
  <cp:lastModifiedBy>Lincoln Martin</cp:lastModifiedBy>
  <cp:lastPrinted>2022-12-10T21:56:06Z</cp:lastPrinted>
  <dcterms:created xsi:type="dcterms:W3CDTF">2020-12-08T16:27:13Z</dcterms:created>
  <dcterms:modified xsi:type="dcterms:W3CDTF">2023-01-17T16:32:17Z</dcterms:modified>
</cp:coreProperties>
</file>